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xipartners.sharepoint.com/sites/EGIBP/Gedeelde documenten/Templates/DPIA-materiaal/"/>
    </mc:Choice>
  </mc:AlternateContent>
  <xr:revisionPtr revIDLastSave="60" documentId="8_{FC2B24A5-9241-428B-B337-DACB1C2F6D2B}" xr6:coauthVersionLast="47" xr6:coauthVersionMax="47" xr10:uidLastSave="{F95B19CE-13C6-493A-9714-03312CCB0AAC}"/>
  <bookViews>
    <workbookView xWindow="-110" yWindow="-110" windowWidth="19420" windowHeight="10420" xr2:uid="{857CF162-3004-4115-AF57-A3EF60DDCD1C}"/>
  </bookViews>
  <sheets>
    <sheet name="Risicodashboard" sheetId="4" r:id="rId1"/>
    <sheet name="DPIA 1" sheetId="1" r:id="rId2"/>
    <sheet name="DPIA 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B17" i="4"/>
  <c r="B11" i="4"/>
  <c r="I3" i="4"/>
  <c r="H3" i="4"/>
  <c r="M15" i="4"/>
  <c r="M10" i="4"/>
  <c r="S18" i="4" l="1"/>
  <c r="N18" i="4"/>
  <c r="S17" i="4"/>
  <c r="N17" i="4"/>
  <c r="S16" i="4"/>
  <c r="N16" i="4"/>
  <c r="S14" i="4"/>
  <c r="S13" i="4"/>
  <c r="S12" i="4"/>
  <c r="N14" i="4"/>
  <c r="N13" i="4"/>
  <c r="N12" i="4"/>
  <c r="G19" i="4"/>
  <c r="G20" i="4"/>
  <c r="G21" i="4"/>
  <c r="G22" i="4"/>
  <c r="G18" i="4"/>
  <c r="O24" i="1"/>
  <c r="R14" i="4" s="1"/>
  <c r="O23" i="1"/>
  <c r="O22" i="1"/>
  <c r="O21" i="1"/>
  <c r="O20" i="1"/>
  <c r="O19" i="1"/>
  <c r="O18" i="1"/>
  <c r="O17" i="1"/>
  <c r="O16" i="1"/>
  <c r="O15" i="1"/>
  <c r="P13" i="4" s="1"/>
  <c r="O14" i="1"/>
  <c r="O13" i="1"/>
  <c r="O12" i="1"/>
  <c r="O11" i="1"/>
  <c r="O10" i="1"/>
  <c r="O9" i="1"/>
  <c r="E15" i="4" s="1"/>
  <c r="O8" i="1"/>
  <c r="O7" i="1"/>
  <c r="O6" i="1"/>
  <c r="O5" i="1"/>
  <c r="G13" i="4"/>
  <c r="G14" i="4"/>
  <c r="G15" i="4"/>
  <c r="G16" i="4"/>
  <c r="G12" i="4"/>
  <c r="I5" i="1"/>
  <c r="O4" i="3"/>
  <c r="O5" i="3"/>
  <c r="O6" i="3"/>
  <c r="O7" i="3"/>
  <c r="D19" i="4" s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R17" i="4" s="1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D15" i="4" l="1"/>
  <c r="F15" i="4"/>
  <c r="M13" i="4"/>
  <c r="E16" i="4"/>
  <c r="Q14" i="4"/>
  <c r="Q13" i="4"/>
  <c r="E12" i="4"/>
  <c r="P12" i="4"/>
  <c r="E22" i="4"/>
  <c r="R13" i="4"/>
  <c r="O13" i="4"/>
  <c r="P14" i="4"/>
  <c r="R12" i="4"/>
  <c r="E13" i="4"/>
  <c r="Q17" i="4"/>
  <c r="F12" i="4"/>
  <c r="D14" i="4"/>
  <c r="M12" i="4"/>
  <c r="O14" i="4"/>
  <c r="Q12" i="4"/>
  <c r="E14" i="4"/>
  <c r="M14" i="4"/>
  <c r="O12" i="4"/>
  <c r="O17" i="4"/>
  <c r="E21" i="4"/>
  <c r="F19" i="4"/>
  <c r="P18" i="4"/>
  <c r="D20" i="4"/>
  <c r="F21" i="4"/>
  <c r="R16" i="4"/>
  <c r="E19" i="4"/>
  <c r="Q16" i="4"/>
  <c r="Q18" i="4"/>
  <c r="F20" i="4"/>
  <c r="P17" i="4"/>
  <c r="R18" i="4"/>
  <c r="E20" i="4"/>
  <c r="D18" i="4"/>
  <c r="D22" i="4"/>
  <c r="D4" i="4"/>
  <c r="M16" i="4"/>
  <c r="D21" i="4"/>
  <c r="O16" i="4"/>
  <c r="O18" i="4"/>
  <c r="F22" i="4"/>
  <c r="P16" i="4"/>
  <c r="F18" i="4"/>
  <c r="M18" i="4"/>
  <c r="E18" i="4"/>
  <c r="I6" i="4"/>
  <c r="I4" i="4"/>
  <c r="I5" i="4"/>
  <c r="M17" i="4"/>
  <c r="H4" i="4"/>
  <c r="D13" i="4"/>
  <c r="D16" i="4"/>
  <c r="F14" i="4"/>
  <c r="F16" i="4"/>
  <c r="F13" i="4"/>
  <c r="D12" i="4"/>
  <c r="H5" i="4"/>
  <c r="H6" i="4"/>
  <c r="D6" i="4"/>
  <c r="D5" i="4"/>
  <c r="I22" i="1" l="1"/>
  <c r="I23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4" i="1"/>
  <c r="C5" i="4" l="1"/>
  <c r="C6" i="4"/>
</calcChain>
</file>

<file path=xl/sharedStrings.xml><?xml version="1.0" encoding="utf-8"?>
<sst xmlns="http://schemas.openxmlformats.org/spreadsheetml/2006/main" count="88" uniqueCount="50">
  <si>
    <t>Originele Risico's</t>
  </si>
  <si>
    <t>Rest risico's na maatregelen</t>
  </si>
  <si>
    <t xml:space="preserve">                    DPIA
Risicoscore</t>
  </si>
  <si>
    <t>DPIA 1</t>
  </si>
  <si>
    <t>DPIA 2</t>
  </si>
  <si>
    <t xml:space="preserve">                 DPIA
Risicoscore</t>
  </si>
  <si>
    <t>Laag</t>
  </si>
  <si>
    <t>Midden</t>
  </si>
  <si>
    <t>Hoog</t>
  </si>
  <si>
    <t>Rest risico's per verantwoordelijke</t>
  </si>
  <si>
    <t>Rest risico's per categorie</t>
  </si>
  <si>
    <t>m</t>
  </si>
  <si>
    <t>Mens (opzettelijk &amp; onopzettelijk)</t>
  </si>
  <si>
    <t>Aantal wacht op akkoord</t>
  </si>
  <si>
    <t>a</t>
  </si>
  <si>
    <t>p</t>
  </si>
  <si>
    <t>g</t>
  </si>
  <si>
    <t>o</t>
  </si>
  <si>
    <t>d</t>
  </si>
  <si>
    <t>Apparatuur</t>
  </si>
  <si>
    <t>Verantwoordelijke 1</t>
  </si>
  <si>
    <t>laag</t>
  </si>
  <si>
    <t>Programmatuur</t>
  </si>
  <si>
    <t>Verantwoordelijke 2</t>
  </si>
  <si>
    <t>midden</t>
  </si>
  <si>
    <t>Gegevens</t>
  </si>
  <si>
    <t>Verantwoordelijke 3</t>
  </si>
  <si>
    <t>hoog</t>
  </si>
  <si>
    <t>Organisatie en beleid</t>
  </si>
  <si>
    <t>Verantwoordelijke 4</t>
  </si>
  <si>
    <t>Omgeving</t>
  </si>
  <si>
    <t>Verantwoordelijke 5</t>
  </si>
  <si>
    <t>Diensten</t>
  </si>
  <si>
    <t>Risicoanalyse: Zorg</t>
  </si>
  <si>
    <t>Rest risico</t>
  </si>
  <si>
    <t>NR</t>
  </si>
  <si>
    <t>Categorie</t>
  </si>
  <si>
    <t>Dreiging</t>
  </si>
  <si>
    <t>Proces</t>
  </si>
  <si>
    <t>Omschrijving</t>
  </si>
  <si>
    <t>K</t>
  </si>
  <si>
    <t>I</t>
  </si>
  <si>
    <t>R</t>
  </si>
  <si>
    <t>Beoogde maatregel</t>
  </si>
  <si>
    <t>Status</t>
  </si>
  <si>
    <t>Verantwoordelijke</t>
  </si>
  <si>
    <t>K2</t>
  </si>
  <si>
    <t>I3</t>
  </si>
  <si>
    <t>R4</t>
  </si>
  <si>
    <t>Risicoanalyse: Instroom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</si>
</sst>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4" fillId="4" borderId="13" xfId="2" applyBorder="1"/>
    <xf numFmtId="0" fontId="5" fillId="5" borderId="12" xfId="3" applyBorder="1"/>
    <xf numFmtId="0" fontId="3" fillId="3" borderId="12" xfId="1" applyBorder="1"/>
    <xf numFmtId="0" fontId="1" fillId="2" borderId="0" xfId="0" applyFont="1" applyFill="1" applyAlignment="1">
      <alignment horizontal="center"/>
    </xf>
    <xf numFmtId="0" fontId="0" fillId="7" borderId="0" xfId="0" applyFill="1"/>
    <xf numFmtId="0" fontId="0" fillId="7" borderId="18" xfId="0" applyFill="1" applyBorder="1"/>
    <xf numFmtId="0" fontId="0" fillId="7" borderId="11" xfId="0" applyFill="1" applyBorder="1"/>
    <xf numFmtId="0" fontId="0" fillId="7" borderId="5" xfId="0" applyFill="1" applyBorder="1"/>
    <xf numFmtId="0" fontId="0" fillId="7" borderId="14" xfId="0" applyFill="1" applyBorder="1" applyAlignment="1">
      <alignment horizontal="left" vertical="top" wrapText="1"/>
    </xf>
    <xf numFmtId="0" fontId="0" fillId="7" borderId="12" xfId="0" applyFill="1" applyBorder="1" applyAlignment="1">
      <alignment textRotation="45"/>
    </xf>
    <xf numFmtId="0" fontId="0" fillId="7" borderId="6" xfId="0" applyFill="1" applyBorder="1"/>
    <xf numFmtId="0" fontId="0" fillId="7" borderId="8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4" xfId="0" applyFill="1" applyBorder="1"/>
    <xf numFmtId="0" fontId="0" fillId="7" borderId="9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24" xfId="0" applyFill="1" applyBorder="1"/>
    <xf numFmtId="0" fontId="6" fillId="7" borderId="20" xfId="0" applyFont="1" applyFill="1" applyBorder="1"/>
    <xf numFmtId="0" fontId="6" fillId="7" borderId="19" xfId="0" applyFont="1" applyFill="1" applyBorder="1"/>
    <xf numFmtId="0" fontId="0" fillId="7" borderId="20" xfId="0" applyFill="1" applyBorder="1"/>
    <xf numFmtId="0" fontId="0" fillId="7" borderId="19" xfId="0" applyFill="1" applyBorder="1"/>
    <xf numFmtId="0" fontId="0" fillId="7" borderId="3" xfId="0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0" borderId="27" xfId="0" applyBorder="1"/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7" fillId="0" borderId="27" xfId="0" applyFont="1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7" fillId="0" borderId="27" xfId="0" applyFont="1" applyBorder="1" applyAlignment="1">
      <alignment vertical="center" wrapText="1"/>
    </xf>
    <xf numFmtId="0" fontId="0" fillId="0" borderId="27" xfId="0" applyBorder="1" applyAlignment="1">
      <alignment horizontal="left" vertical="center"/>
    </xf>
    <xf numFmtId="0" fontId="2" fillId="2" borderId="26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8" xfId="0" applyBorder="1"/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7" fillId="0" borderId="28" xfId="0" applyFont="1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6" fillId="7" borderId="21" xfId="0" applyFont="1" applyFill="1" applyBorder="1"/>
    <xf numFmtId="0" fontId="6" fillId="7" borderId="22" xfId="0" applyFont="1" applyFill="1" applyBorder="1"/>
    <xf numFmtId="0" fontId="6" fillId="7" borderId="23" xfId="0" applyFont="1" applyFill="1" applyBorder="1"/>
    <xf numFmtId="0" fontId="0" fillId="7" borderId="15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17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59"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7030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7030A0"/>
        </left>
        <right style="thin">
          <color rgb="FF7030A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7030A0"/>
        </left>
        <right style="thin">
          <color rgb="FF7030A0"/>
        </right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7030A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7030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7030A0"/>
        </left>
        <right style="thin">
          <color rgb="FF7030A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1A0DE2-523E-4F31-8AB9-6D7F6B023938}" name="Tabel1" displayName="Tabel1" ref="B4:O24" totalsRowShown="0" headerRowDxfId="36" dataDxfId="34" headerRowBorderDxfId="35" tableBorderDxfId="33">
  <autoFilter ref="B4:O24" xr:uid="{6FA287A1-3AE5-4E41-ACCB-5AD337691A9D}"/>
  <tableColumns count="14">
    <tableColumn id="1" xr3:uid="{64E57F69-688F-4E67-833C-1D5E7847CAD3}" name="NR" dataDxfId="32"/>
    <tableColumn id="2" xr3:uid="{A4169C5A-645C-441C-9B06-C5731E890C1C}" name="Categorie" dataDxfId="31"/>
    <tableColumn id="3" xr3:uid="{C1F7DA67-B0FB-49BC-BDB6-B77AF31EFF24}" name="Dreiging" dataDxfId="30"/>
    <tableColumn id="4" xr3:uid="{2C38B774-4043-4CBD-BB53-711BC11C701F}" name="Proces" dataDxfId="29"/>
    <tableColumn id="5" xr3:uid="{33A2B3B3-6701-4936-92E5-CBE5290AACD7}" name="Omschrijving" dataDxfId="28"/>
    <tableColumn id="6" xr3:uid="{31EFBF5C-19EC-46EF-9904-FC8FBEC3DE1A}" name="K" dataDxfId="27"/>
    <tableColumn id="7" xr3:uid="{8498001C-20B4-4A16-8658-1D6BB9A901C5}" name="I" dataDxfId="26"/>
    <tableColumn id="8" xr3:uid="{F47EA8AA-E94C-4855-BF26-56CF87297A59}" name="R" dataDxfId="25">
      <calculatedColumnFormula>G5*H5</calculatedColumnFormula>
    </tableColumn>
    <tableColumn id="9" xr3:uid="{BEA512C2-2B11-4699-A607-45F86C029FBA}" name="Beoogde maatregel" dataDxfId="24"/>
    <tableColumn id="10" xr3:uid="{B3B6DC15-AB06-418C-A276-D6A21CB67BAD}" name="Status" dataDxfId="23"/>
    <tableColumn id="11" xr3:uid="{FC4C1B53-BD6C-4455-90CB-65A8C688D4BA}" name="Verantwoordelijke" dataDxfId="22"/>
    <tableColumn id="12" xr3:uid="{AA7F60B1-DFEE-4939-9F93-88A633F919B5}" name="K2" dataDxfId="21"/>
    <tableColumn id="13" xr3:uid="{AFC5AF07-1859-411D-9130-7AD01545C643}" name="I3" dataDxfId="20"/>
    <tableColumn id="14" xr3:uid="{0FA74578-01A4-495B-B510-56FEEFEAB93B}" name="R4" dataDxfId="19">
      <calculatedColumnFormula>M5*N5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0ACF04-43CA-4773-8CC1-9B7BA53B0675}" name="Tabel2" displayName="Tabel2" ref="B3:O25" totalsRowShown="0" headerRowDxfId="15" dataDxfId="14" tableBorderDxfId="13">
  <autoFilter ref="B3:O25" xr:uid="{707E1025-C5F9-4903-909D-0F980AB5135B}"/>
  <tableColumns count="14">
    <tableColumn id="1" xr3:uid="{FB537B98-73C3-4942-9313-12C63E430D35}" name="NR" dataDxfId="12"/>
    <tableColumn id="2" xr3:uid="{82FE2C28-2005-48DB-AF2A-3A79CB9B7631}" name="Categorie" dataDxfId="11"/>
    <tableColumn id="3" xr3:uid="{4C930279-3BF5-49EC-9F83-880581F9A6AA}" name="Dreiging"/>
    <tableColumn id="4" xr3:uid="{C180D049-E09F-43B8-8DB2-DE9D176B78C3}" name="Proces" dataDxfId="10"/>
    <tableColumn id="5" xr3:uid="{10CC10AC-5CED-4AAD-813A-A7005A449DD3}" name="Omschrijving" dataDxfId="9"/>
    <tableColumn id="6" xr3:uid="{C6932D69-78F2-4854-8377-FA584F4C83CE}" name="K" dataDxfId="8"/>
    <tableColumn id="7" xr3:uid="{07581F99-A948-4E4D-B49C-E8152A62ACF4}" name="I" dataDxfId="7"/>
    <tableColumn id="8" xr3:uid="{01D9FFBA-1DE4-4292-9C49-5DFEC3581752}" name="R" dataDxfId="6">
      <calculatedColumnFormula>G4*H4</calculatedColumnFormula>
    </tableColumn>
    <tableColumn id="9" xr3:uid="{808468AE-AD6B-4CF3-BF55-3A2535EFE4DF}" name="Beoogde maatregel" dataDxfId="5"/>
    <tableColumn id="10" xr3:uid="{949E0171-1DCF-43CD-A9E6-9EA77D7CDD2C}" name="Status" dataDxfId="4"/>
    <tableColumn id="11" xr3:uid="{0658E387-27C9-4224-9FA3-AE233180A0CC}" name="Verantwoordelijke" dataDxfId="3"/>
    <tableColumn id="12" xr3:uid="{B7FEFA6A-FF21-4628-BB2C-5C914F0CC32B}" name="K2" dataDxfId="2"/>
    <tableColumn id="13" xr3:uid="{4CBED264-2D49-4EB1-9820-10DA163AC1D8}" name="I3" dataDxfId="1"/>
    <tableColumn id="14" xr3:uid="{22FED70C-3CAA-4AA6-9075-CA1FF7A14C5A}" name="R4" dataDxfId="0">
      <calculatedColumnFormula>M4*N4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6953E-6B78-4B81-858C-BB0885AC126A}">
  <dimension ref="A1:V132"/>
  <sheetViews>
    <sheetView tabSelected="1" workbookViewId="0">
      <selection activeCell="B9" sqref="B9:F9"/>
    </sheetView>
  </sheetViews>
  <sheetFormatPr defaultRowHeight="14.5" x14ac:dyDescent="0.35"/>
  <cols>
    <col min="1" max="1" width="9.08984375" style="9"/>
    <col min="2" max="2" width="13.54296875" customWidth="1"/>
    <col min="3" max="4" width="10.54296875" customWidth="1"/>
    <col min="5" max="5" width="10.54296875" bestFit="1" customWidth="1"/>
    <col min="7" max="7" width="13.453125" customWidth="1"/>
    <col min="8" max="9" width="10.54296875" customWidth="1"/>
    <col min="10" max="10" width="8.453125" customWidth="1"/>
    <col min="11" max="11" width="4" customWidth="1"/>
  </cols>
  <sheetData>
    <row r="1" spans="2:22" s="9" customFormat="1" ht="15" thickBot="1" x14ac:dyDescent="0.4"/>
    <row r="2" spans="2:22" s="9" customFormat="1" ht="15" thickBot="1" x14ac:dyDescent="0.4">
      <c r="B2" s="73" t="s">
        <v>0</v>
      </c>
      <c r="C2" s="74"/>
      <c r="D2" s="74"/>
      <c r="E2" s="75"/>
      <c r="G2" s="73" t="s">
        <v>1</v>
      </c>
      <c r="H2" s="74"/>
      <c r="I2" s="74"/>
      <c r="J2" s="75"/>
    </row>
    <row r="3" spans="2:22" s="9" customFormat="1" ht="44.25" customHeight="1" x14ac:dyDescent="0.35">
      <c r="B3" s="13" t="s">
        <v>2</v>
      </c>
      <c r="C3" s="14" t="s">
        <v>3</v>
      </c>
      <c r="D3" s="14" t="s">
        <v>4</v>
      </c>
      <c r="G3" s="13" t="s">
        <v>5</v>
      </c>
      <c r="H3" s="14" t="str">
        <f>C3</f>
        <v>DPIA 1</v>
      </c>
      <c r="I3" s="14" t="str">
        <f>D3</f>
        <v>DPIA 2</v>
      </c>
    </row>
    <row r="4" spans="2:22" s="9" customFormat="1" x14ac:dyDescent="0.35">
      <c r="B4" s="15" t="s">
        <v>6</v>
      </c>
      <c r="C4" s="7">
        <f>COUNTIF('DPIA 1'!I4:I996, "&lt;5")</f>
        <v>20</v>
      </c>
      <c r="D4" s="7">
        <f>COUNTIF('DPIA 2'!I4:I997, "&lt;5")</f>
        <v>22</v>
      </c>
      <c r="G4" s="15" t="s">
        <v>6</v>
      </c>
      <c r="H4" s="7">
        <f>COUNTIF('DPIA 1'!O4:O1003, "&lt;5")</f>
        <v>20</v>
      </c>
      <c r="I4" s="7">
        <f>COUNTIF('DPIA 2'!O4:O1004, "&lt;5")</f>
        <v>22</v>
      </c>
    </row>
    <row r="5" spans="2:22" s="9" customFormat="1" x14ac:dyDescent="0.35">
      <c r="B5" s="15" t="s">
        <v>7</v>
      </c>
      <c r="C5" s="6">
        <f>COUNTIF('DPIA 1'!I4:I997, "&gt;5") - COUNTIF('DPIA 1'!I4:I997, "&gt;12")</f>
        <v>0</v>
      </c>
      <c r="D5" s="6">
        <f>COUNTIF('DPIA 2'!I4:I998, "&gt;5") - COUNTIF('DPIA 2'!I4:I998, "&gt;12")</f>
        <v>0</v>
      </c>
      <c r="G5" s="15" t="s">
        <v>7</v>
      </c>
      <c r="H5" s="6">
        <f>COUNTIF('DPIA 1'!O4:O1004, "&gt;5") - COUNTIF('DPIA 1'!O4:O1004, "&gt;12")</f>
        <v>0</v>
      </c>
      <c r="I5" s="6">
        <f>COUNTIF('DPIA 2'!O4:O1005, "&gt;5") - COUNTIF('DPIA 2'!O4:O1005, "&gt;12")</f>
        <v>0</v>
      </c>
    </row>
    <row r="6" spans="2:22" s="9" customFormat="1" ht="15" thickBot="1" x14ac:dyDescent="0.4">
      <c r="B6" s="16" t="s">
        <v>8</v>
      </c>
      <c r="C6" s="5">
        <f>COUNTIF('DPIA 1'!I6:I998, "&gt;12")</f>
        <v>0</v>
      </c>
      <c r="D6" s="5">
        <f>COUNTIF('DPIA 2'!I4:I998, "&gt;12")</f>
        <v>0</v>
      </c>
      <c r="G6" s="16" t="s">
        <v>8</v>
      </c>
      <c r="H6" s="5">
        <f>COUNTIF('DPIA 1'!O4:O1005, "&gt;12")</f>
        <v>0</v>
      </c>
      <c r="I6" s="5">
        <f>COUNTIF('DPIA 2'!O4:O1005, "&gt;12")</f>
        <v>0</v>
      </c>
    </row>
    <row r="7" spans="2:22" s="9" customFormat="1" x14ac:dyDescent="0.35"/>
    <row r="8" spans="2:22" s="9" customFormat="1" ht="15" thickBot="1" x14ac:dyDescent="0.4"/>
    <row r="9" spans="2:22" s="9" customFormat="1" ht="15" thickBot="1" x14ac:dyDescent="0.4">
      <c r="B9" s="73" t="s">
        <v>9</v>
      </c>
      <c r="C9" s="74"/>
      <c r="D9" s="74"/>
      <c r="E9" s="74"/>
      <c r="F9" s="75"/>
      <c r="L9" s="73" t="s">
        <v>10</v>
      </c>
      <c r="M9" s="74"/>
      <c r="N9" s="74"/>
      <c r="O9" s="74"/>
      <c r="P9" s="74"/>
      <c r="Q9" s="74"/>
      <c r="R9" s="74"/>
      <c r="S9" s="75"/>
    </row>
    <row r="10" spans="2:22" s="9" customFormat="1" ht="15" thickBot="1" x14ac:dyDescent="0.4">
      <c r="B10" s="70"/>
      <c r="C10" s="71"/>
      <c r="D10" s="10" t="s">
        <v>6</v>
      </c>
      <c r="E10" s="11" t="s">
        <v>7</v>
      </c>
      <c r="F10" s="12" t="s">
        <v>8</v>
      </c>
      <c r="L10" s="11"/>
      <c r="M10" s="59" t="str">
        <f>C3</f>
        <v>DPIA 1</v>
      </c>
      <c r="N10" s="59"/>
      <c r="O10" s="59"/>
      <c r="P10" s="59"/>
      <c r="Q10" s="59"/>
      <c r="R10" s="59"/>
      <c r="S10" s="72"/>
      <c r="U10" s="24" t="s">
        <v>11</v>
      </c>
      <c r="V10" s="26" t="s">
        <v>12</v>
      </c>
    </row>
    <row r="11" spans="2:22" s="9" customFormat="1" ht="15" thickBot="1" x14ac:dyDescent="0.4">
      <c r="B11" s="58" t="str">
        <f>C3</f>
        <v>DPIA 1</v>
      </c>
      <c r="C11" s="59"/>
      <c r="D11" s="62"/>
      <c r="E11" s="62"/>
      <c r="F11" s="63"/>
      <c r="G11" s="64" t="s">
        <v>13</v>
      </c>
      <c r="H11" s="63"/>
      <c r="L11" s="23"/>
      <c r="M11" s="53" t="s">
        <v>11</v>
      </c>
      <c r="N11" s="54" t="s">
        <v>14</v>
      </c>
      <c r="O11" s="54" t="s">
        <v>15</v>
      </c>
      <c r="P11" s="54" t="s">
        <v>16</v>
      </c>
      <c r="Q11" s="54" t="s">
        <v>17</v>
      </c>
      <c r="R11" s="54" t="s">
        <v>17</v>
      </c>
      <c r="S11" s="55" t="s">
        <v>18</v>
      </c>
      <c r="U11" s="25" t="s">
        <v>14</v>
      </c>
      <c r="V11" s="27" t="s">
        <v>19</v>
      </c>
    </row>
    <row r="12" spans="2:22" s="9" customFormat="1" ht="15" thickBot="1" x14ac:dyDescent="0.4">
      <c r="B12" s="68" t="s">
        <v>20</v>
      </c>
      <c r="C12" s="69"/>
      <c r="D12" s="11">
        <f>COUNTIFS('DPIA 1'!$L$4:$L$996,"=" &amp; $B12, 'DPIA 1'!$O$4:$O$996, "&lt;5")</f>
        <v>0</v>
      </c>
      <c r="E12" s="19">
        <f>COUNTIFS('DPIA 1'!$L$4:$L$996,"=" &amp; $B12, 'DPIA 1'!$O$4:$O$996, "&gt;5") - COUNTIFS('DPIA 1'!$L$4:$L$996,"=" &amp; $B12, 'DPIA 1'!$O$4:$O$996, "&gt;=12")</f>
        <v>0</v>
      </c>
      <c r="F12" s="10">
        <f>COUNTIFS('DPIA 1'!$L$4:$L$996,"=" &amp; $B12, 'DPIA 1'!$O$4:$O$996, "&gt;=12")</f>
        <v>0</v>
      </c>
      <c r="G12" s="64">
        <f>COUNTIFS('DPIA 1'!$L$4:$L$996,"=" &amp; $B12, 'DPIA 1'!$K$4:$K$996, "=Wacht op akkoord")</f>
        <v>0</v>
      </c>
      <c r="H12" s="63"/>
      <c r="L12" s="17" t="s">
        <v>21</v>
      </c>
      <c r="M12" s="11">
        <f>COUNTIFS('DPIA 1'!$C$4:$C$996,"=*Mens*", 'DPIA 1'!$O$4:$O$996, "&lt;5")</f>
        <v>0</v>
      </c>
      <c r="N12" s="11">
        <f>COUNTIFS('DPIA 1'!$C$4:$C$996,"=*Apparatuur*", 'DPIA 1'!$O$4:$O$996, "&lt;5")</f>
        <v>0</v>
      </c>
      <c r="O12" s="11">
        <f>COUNTIFS('DPIA 1'!$C$4:$C$996,"=*Programmatuur*", 'DPIA 1'!$O$4:$O$996, "&lt;5")</f>
        <v>0</v>
      </c>
      <c r="P12" s="11">
        <f>COUNTIFS('DPIA 1'!$C$4:$C$996,"=*Gegevens*", 'DPIA 1'!$O$4:$O$996, "&lt;5")</f>
        <v>0</v>
      </c>
      <c r="Q12" s="11">
        <f>COUNTIFS('DPIA 1'!$C$4:$C$996,"=*Organisatie*", 'DPIA 1'!$O$4:$O$996, "&lt;5")</f>
        <v>0</v>
      </c>
      <c r="R12" s="11">
        <f>COUNTIFS('DPIA 1'!$C$4:$C$996,"=*Omgeving*", 'DPIA 1'!$O$4:$O$996, "&lt;5")</f>
        <v>0</v>
      </c>
      <c r="S12" s="11">
        <f>COUNTIFS('DPIA 1'!$C$4:$C$996,"=*Diensten*", 'DPIA 1'!$O$4:$O$996, "&lt;5")</f>
        <v>0</v>
      </c>
      <c r="U12" s="25" t="s">
        <v>15</v>
      </c>
      <c r="V12" s="27" t="s">
        <v>22</v>
      </c>
    </row>
    <row r="13" spans="2:22" s="9" customFormat="1" ht="15" thickBot="1" x14ac:dyDescent="0.4">
      <c r="B13" s="70" t="s">
        <v>23</v>
      </c>
      <c r="C13" s="71"/>
      <c r="D13" s="17">
        <f>COUNTIFS('DPIA 1'!$L$4:$L$996,"=" &amp; $B13, 'DPIA 1'!$O$4:$O$996, "&lt;5")</f>
        <v>0</v>
      </c>
      <c r="E13" s="9">
        <f>COUNTIFS('DPIA 1'!$L$4:$L$996,"=" &amp; $B13, 'DPIA 1'!$O$4:$O$996, "&gt;5") - COUNTIFS('DPIA 1'!$L$4:$L$996,"=" &amp; $B13, 'DPIA 1'!$O$4:$O$996, "&gt;=12")</f>
        <v>0</v>
      </c>
      <c r="F13" s="15">
        <f>COUNTIFS('DPIA 1'!$L$4:$L$996,"=" &amp; $B13, 'DPIA 1'!$O$4:$O$996, "&gt;=12")</f>
        <v>0</v>
      </c>
      <c r="G13" s="65">
        <f>COUNTIFS('DPIA 1'!$L$4:$L$996,"=" &amp; $B13, 'DPIA 1'!$K$4:$K$996, "=Wacht op akkoord")</f>
        <v>0</v>
      </c>
      <c r="H13" s="61"/>
      <c r="L13" s="17" t="s">
        <v>24</v>
      </c>
      <c r="M13" s="11">
        <f>COUNTIFS('DPIA 1'!$C$4:$C$996,"=*Mens*", 'DPIA 1'!$O$4:$O$996, "&gt;5") -COUNTIFS('DPIA 1'!$C$4:$C$996,"=*Mens*", 'DPIA 1'!$O$4:$O$996, "&gt;=12")</f>
        <v>0</v>
      </c>
      <c r="N13" s="11">
        <f>COUNTIFS('DPIA 1'!$C$4:$C$996,"=*Apparatuur*", 'DPIA 1'!$O$4:$O$996, "&gt;5") -COUNTIFS('DPIA 1'!$C$4:$C$996,"=*Apparatuur*", 'DPIA 1'!$O$4:$O$996, "&gt;=12")</f>
        <v>0</v>
      </c>
      <c r="O13" s="11">
        <f>COUNTIFS('DPIA 1'!$C$4:$C$996,"=*Programmatuur*", 'DPIA 1'!$O$4:$O$996, "&gt;5") -COUNTIFS('DPIA 1'!$C$4:$C$996,"=*Programmatuur*", 'DPIA 1'!$O$4:$O$996, "&gt;=12")</f>
        <v>0</v>
      </c>
      <c r="P13" s="11">
        <f>COUNTIFS('DPIA 1'!$C$4:$C$996,"=*Gegevens*", 'DPIA 1'!$O$4:$O$996, "&gt;5") -COUNTIFS('DPIA 1'!$C$4:$C$996,"=*Gegevens*", 'DPIA 1'!$O$4:$O$996, "&gt;=12")</f>
        <v>0</v>
      </c>
      <c r="Q13" s="11">
        <f>COUNTIFS('DPIA 1'!$C$4:$C$996,"=*Organisatie*", 'DPIA 1'!$O$4:$O$996, "&gt;5") -COUNTIFS('DPIA 1'!$C$4:$C$996,"=*Organisatie*", 'DPIA 1'!$O$4:$O$996, "&gt;=12")</f>
        <v>0</v>
      </c>
      <c r="R13" s="11">
        <f>COUNTIFS('DPIA 1'!$C$4:$C$996,"=*Omgeving*", 'DPIA 1'!$O$4:$O$996, "&gt;5") -COUNTIFS('DPIA 1'!$C$4:$C$996,"=Omgeving*", 'DPIA 1'!$O$4:$O$996, "&gt;=12")</f>
        <v>0</v>
      </c>
      <c r="S13" s="11">
        <f>COUNTIFS('DPIA 1'!$C$4:$C$996,"=*Diensten*", 'DPIA 1'!$O$4:$O$996, "&gt;5") -COUNTIFS('DPIA 1'!$C$4:$C$996,"=*Diensten*", 'DPIA 1'!$O$4:$O$996, "&gt;=12")</f>
        <v>0</v>
      </c>
      <c r="U13" s="25" t="s">
        <v>16</v>
      </c>
      <c r="V13" s="27" t="s">
        <v>25</v>
      </c>
    </row>
    <row r="14" spans="2:22" s="9" customFormat="1" ht="15" thickBot="1" x14ac:dyDescent="0.4">
      <c r="B14" s="70" t="s">
        <v>26</v>
      </c>
      <c r="C14" s="71"/>
      <c r="D14" s="17">
        <f>COUNTIFS('DPIA 1'!$L$4:$L$996,"=" &amp; $B14, 'DPIA 1'!$O$4:$O$996, "&lt;5")</f>
        <v>0</v>
      </c>
      <c r="E14" s="9">
        <f>COUNTIFS('DPIA 1'!$L$4:$L$996,"=" &amp; $B14, 'DPIA 1'!$O$4:$O$996, "&gt;5") - COUNTIFS('DPIA 1'!$L$4:$L$996,"=" &amp; $B14, 'DPIA 1'!$O$4:$O$996, "&gt;=12")</f>
        <v>0</v>
      </c>
      <c r="F14" s="15">
        <f>COUNTIFS('DPIA 1'!$L$4:$L$996,"=" &amp; $B14, 'DPIA 1'!$O$4:$O$996, "&gt;=12")</f>
        <v>0</v>
      </c>
      <c r="G14" s="65">
        <f>COUNTIFS('DPIA 1'!$L$4:$L$996,"=" &amp; $B14, 'DPIA 1'!$K$4:$K$996, "=Wacht op akkoord")</f>
        <v>0</v>
      </c>
      <c r="H14" s="61"/>
      <c r="L14" s="18" t="s">
        <v>27</v>
      </c>
      <c r="M14" s="11">
        <f>COUNTIFS('DPIA 1'!$C$4:$C$996,"=*Mens*", 'DPIA 1'!$O$4:$O$996, "&gt;=12")</f>
        <v>0</v>
      </c>
      <c r="N14" s="11">
        <f>COUNTIFS('DPIA 1'!$C$4:$C$996,"=*Apparatuur*", 'DPIA 1'!$O$4:$O$996, "&gt;=12")</f>
        <v>0</v>
      </c>
      <c r="O14" s="11">
        <f>COUNTIFS('DPIA 1'!$C$4:$C$996,"=*Programmatuur*", 'DPIA 1'!$O$4:$O$996, "&gt;=12")</f>
        <v>0</v>
      </c>
      <c r="P14" s="11">
        <f>COUNTIFS('DPIA 1'!$C$4:$C$996,"=*Gegevens*", 'DPIA 1'!$O$4:$O$996, "&gt;=12")</f>
        <v>0</v>
      </c>
      <c r="Q14" s="11">
        <f>COUNTIFS('DPIA 1'!$C$4:$C$996,"=*Organisatie*", 'DPIA 1'!$O$4:$O$996, "&gt;=12")</f>
        <v>0</v>
      </c>
      <c r="R14" s="11">
        <f>COUNTIFS('DPIA 1'!$C$4:$C$996,"=*Omgeving*", 'DPIA 1'!$O$4:$O$996, "&gt;=12")</f>
        <v>0</v>
      </c>
      <c r="S14" s="11">
        <f>COUNTIFS('DPIA 1'!$C$4:$C$996,"=*Diensten*", 'DPIA 1'!$O$4:$O$996, "&gt;=12")</f>
        <v>0</v>
      </c>
      <c r="U14" s="25" t="s">
        <v>17</v>
      </c>
      <c r="V14" s="27" t="s">
        <v>28</v>
      </c>
    </row>
    <row r="15" spans="2:22" s="9" customFormat="1" ht="15" thickBot="1" x14ac:dyDescent="0.4">
      <c r="B15" s="70" t="s">
        <v>29</v>
      </c>
      <c r="C15" s="71"/>
      <c r="D15" s="17">
        <f>COUNTIFS('DPIA 1'!$L$4:$L$996,"=" &amp; $B15, 'DPIA 1'!$O$4:$O$996, "&lt;5")</f>
        <v>0</v>
      </c>
      <c r="E15" s="9">
        <f>COUNTIFS('DPIA 1'!$L$4:$L$996,"=" &amp; $B15, 'DPIA 1'!$O$4:$O$996, "&gt;5") - COUNTIFS('DPIA 1'!$L$4:$L$996,"=" &amp; $B15, 'DPIA 1'!$O$4:$O$996, "&gt;=12")</f>
        <v>0</v>
      </c>
      <c r="F15" s="15">
        <f>COUNTIFS('DPIA 1'!$L$4:$L$996,"=" &amp; $B15, 'DPIA 1'!$O$4:$O$996, "&gt;=12")</f>
        <v>0</v>
      </c>
      <c r="G15" s="65">
        <f>COUNTIFS('DPIA 1'!$L$4:$L$996,"=" &amp; $B15, 'DPIA 1'!$K$4:$K$996, "=Wacht op akkoord")</f>
        <v>0</v>
      </c>
      <c r="H15" s="61"/>
      <c r="L15" s="11"/>
      <c r="M15" s="59" t="str">
        <f>D3</f>
        <v>DPIA 2</v>
      </c>
      <c r="N15" s="59"/>
      <c r="O15" s="59"/>
      <c r="P15" s="59"/>
      <c r="Q15" s="59"/>
      <c r="R15" s="59"/>
      <c r="S15" s="72"/>
      <c r="U15" s="25" t="s">
        <v>17</v>
      </c>
      <c r="V15" s="27" t="s">
        <v>30</v>
      </c>
    </row>
    <row r="16" spans="2:22" s="9" customFormat="1" ht="15" thickBot="1" x14ac:dyDescent="0.4">
      <c r="B16" s="56" t="s">
        <v>31</v>
      </c>
      <c r="C16" s="57"/>
      <c r="D16" s="18">
        <f>COUNTIFS('DPIA 1'!$L$4:$L$996,"=" &amp; $B16, 'DPIA 1'!$O$4:$O$996, "&lt;5")</f>
        <v>0</v>
      </c>
      <c r="E16" s="20">
        <f>COUNTIFS('DPIA 1'!$L$4:$L$996,"=" &amp; $B16, 'DPIA 1'!$O$4:$O$996, "&gt;5") - COUNTIFS('DPIA 1'!$L$4:$L$996,"=" &amp; $B16, 'DPIA 1'!$O$4:$O$996, "&gt;=12")</f>
        <v>0</v>
      </c>
      <c r="F16" s="16">
        <f>COUNTIFS('DPIA 1'!$L$4:$L$996,"=" &amp; $B16, 'DPIA 1'!$O$4:$O$996, "&gt;=12")</f>
        <v>0</v>
      </c>
      <c r="G16" s="66">
        <f>COUNTIFS('DPIA 1'!$L$4:$L$996,"=" &amp; $B16, 'DPIA 1'!$K$4:$K$996, "=Wacht op akkoord")</f>
        <v>0</v>
      </c>
      <c r="H16" s="67"/>
      <c r="L16" s="17" t="s">
        <v>21</v>
      </c>
      <c r="M16" s="11">
        <f>COUNTIFS('DPIA 2'!$C$4:$C$993,"=Mens*", 'DPIA 2'!$O$4:$O$993, "&lt;5")</f>
        <v>0</v>
      </c>
      <c r="N16" s="11">
        <f>COUNTIFS('DPIA 2'!$C$4:$C$993,"=*Apparatuur*", 'DPIA 2'!$O$4:$O$993, "&lt;5")</f>
        <v>0</v>
      </c>
      <c r="O16" s="11">
        <f>COUNTIFS('DPIA 2'!$C$4:$C$993,"=*Programmatuur*", 'DPIA 2'!$O$4:$O$993, "&lt;5")</f>
        <v>0</v>
      </c>
      <c r="P16" s="11">
        <f>COUNTIFS('DPIA 2'!$C$4:$C$993,"=*Gegevens*", 'DPIA 2'!$O$4:$O$993, "&lt;5")</f>
        <v>0</v>
      </c>
      <c r="Q16" s="11">
        <f>COUNTIFS('DPIA 2'!$C$4:$C$993,"=*Organisatie*", 'DPIA 2'!$O$4:$O$993, "&lt;5")</f>
        <v>0</v>
      </c>
      <c r="R16" s="11">
        <f>COUNTIFS('DPIA 2'!$C$4:$C$993,"=*Omgeving*", 'DPIA 2'!$O$4:$O$993, "&lt;5")</f>
        <v>0</v>
      </c>
      <c r="S16" s="11">
        <f>COUNTIFS('DPIA 2'!$C$4:$C$993,"=*Diensten*", 'DPIA 2'!$O$4:$O$993, "&lt;5")</f>
        <v>0</v>
      </c>
      <c r="U16" s="25" t="s">
        <v>18</v>
      </c>
      <c r="V16" s="27" t="s">
        <v>32</v>
      </c>
    </row>
    <row r="17" spans="2:19" s="9" customFormat="1" ht="15" thickBot="1" x14ac:dyDescent="0.4">
      <c r="B17" s="58" t="str">
        <f>D3</f>
        <v>DPIA 2</v>
      </c>
      <c r="C17" s="59"/>
      <c r="D17" s="60"/>
      <c r="E17" s="60"/>
      <c r="F17" s="61"/>
      <c r="G17" s="65" t="s">
        <v>13</v>
      </c>
      <c r="H17" s="61"/>
      <c r="L17" s="17" t="s">
        <v>24</v>
      </c>
      <c r="M17" s="11">
        <f>COUNTIFS('DPIA 2'!$C$4:$C$993,"=*Mens*", 'DPIA 2'!$O$4:$O$993, "&gt;5") -COUNTIFS('DPIA 2'!$C$4:$C$993,"=*Mens*", 'DPIA 2'!$O$4:$O$993, "&gt;=12")</f>
        <v>0</v>
      </c>
      <c r="N17" s="11">
        <f>COUNTIFS('DPIA 2'!$C$4:$C$993,"=*Apparatuur*", 'DPIA 2'!$O$4:$O$993, "&gt;5") -COUNTIFS('DPIA 2'!$C$4:$C$993,"=*Apparatuur*", 'DPIA 2'!$O$4:$O$993, "&gt;=12")</f>
        <v>0</v>
      </c>
      <c r="O17" s="11">
        <f>COUNTIFS('DPIA 2'!$C$4:$C$993,"=*Programmatuur*", 'DPIA 2'!$O$4:$O$993, "&gt;5") -COUNTIFS('DPIA 2'!$C$4:$C$993,"=*Programmatuur*", 'DPIA 2'!$O$4:$O$993, "&gt;=12")</f>
        <v>0</v>
      </c>
      <c r="P17" s="11">
        <f>COUNTIFS('DPIA 2'!$C$4:$C$993,"=*Gegevens*", 'DPIA 2'!$O$4:$O$993, "&gt;5") -COUNTIFS('DPIA 2'!$C$4:$C$993,"=*Gegevens*", 'DPIA 2'!$O$4:$O$993, "&gt;=12")</f>
        <v>0</v>
      </c>
      <c r="Q17" s="11">
        <f>COUNTIFS('DPIA 2'!$C$4:$C$993,"=*Organisatie*", 'DPIA 2'!$O$4:$O$993, "&gt;5") -COUNTIFS('DPIA 2'!$C$4:$C$993,"=*Organisatie*", 'DPIA 2'!$O$4:$O$993, "&gt;=12")</f>
        <v>0</v>
      </c>
      <c r="R17" s="11">
        <f>COUNTIFS('DPIA 2'!$C$4:$C$993,"=*Omgeving*", 'DPIA 2'!$O$4:$O$993, "&gt;5") -COUNTIFS('DPIA 2'!$C$4:$C$993,"=Omgeving*", 'DPIA 2'!$O$4:$O$993, "&gt;=12")</f>
        <v>0</v>
      </c>
      <c r="S17" s="11">
        <f>COUNTIFS('DPIA 2'!$C$4:$C$993,"=*Diensten*", 'DPIA 2'!$O$4:$O$993, "&gt;5") -COUNTIFS('DPIA 2'!$C$4:$C$993,"=*Diensten*", 'DPIA 2'!$O$4:$O$993, "&gt;=12")</f>
        <v>0</v>
      </c>
    </row>
    <row r="18" spans="2:19" s="9" customFormat="1" ht="15" thickBot="1" x14ac:dyDescent="0.4">
      <c r="B18" s="68" t="s">
        <v>20</v>
      </c>
      <c r="C18" s="69"/>
      <c r="D18" s="10">
        <f>COUNTIFS('DPIA 2'!$L$4:$L$997,"=" &amp; $B18, 'DPIA 2'!$O$4:$O$997, "&lt;5")</f>
        <v>0</v>
      </c>
      <c r="E18" s="10">
        <f>COUNTIFS('DPIA 2'!$L$4:$L$997,"=" &amp; $B18, 'DPIA 2'!$O$4:$O$997, "&gt;5") -COUNTIFS('DPIA 2'!$L$4:$L$997,"=" &amp; $B18, 'DPIA 2'!$O$4:$O$997, "&gt;=12")</f>
        <v>0</v>
      </c>
      <c r="F18" s="10">
        <f>COUNTIFS('DPIA 2'!$L$4:$L$997,"=" &amp; $B18, 'DPIA 2'!$O$4:$O$997, "&gt;=12")</f>
        <v>0</v>
      </c>
      <c r="G18" s="64">
        <f>COUNTIFS('DPIA 2'!$L$4:$L$997,"=" &amp; $B18, 'DPIA 2'!$K$4:$K$997, "=Wacht op akkoord")</f>
        <v>0</v>
      </c>
      <c r="H18" s="63"/>
      <c r="L18" s="18" t="s">
        <v>27</v>
      </c>
      <c r="M18" s="28">
        <f>COUNTIFS('DPIA 2'!$C$4:$C$993,"=*Mens*", 'DPIA 2'!$O$4:$O$993, "&gt;=12")</f>
        <v>0</v>
      </c>
      <c r="N18" s="28">
        <f>COUNTIFS('DPIA 2'!$C$4:$C$993,"=*Apparatuur*", 'DPIA 2'!$O$4:$O$993, "&gt;=12")</f>
        <v>0</v>
      </c>
      <c r="O18" s="28">
        <f>COUNTIFS('DPIA 2'!$C$4:$C$993,"=*Programmatuur*", 'DPIA 2'!$O$4:$O$993, "&gt;=12")</f>
        <v>0</v>
      </c>
      <c r="P18" s="28">
        <f>COUNTIFS('DPIA 2'!$C$4:$C$993,"=*Gegevens*", 'DPIA 2'!$O$4:$O$993, "&gt;=12")</f>
        <v>0</v>
      </c>
      <c r="Q18" s="28">
        <f>COUNTIFS('DPIA 2'!$C$4:$C$993,"=*Organisatie*", 'DPIA 2'!$O$4:$O$993, "&gt;=12")</f>
        <v>0</v>
      </c>
      <c r="R18" s="28">
        <f>COUNTIFS('DPIA 2'!$C$4:$C$993,"=*Omgeving*", 'DPIA 2'!$O$4:$O$993, "&gt;=12")</f>
        <v>0</v>
      </c>
      <c r="S18" s="28">
        <f>COUNTIFS('DPIA 2'!$C$4:$C$993,"=*Diensten*", 'DPIA 2'!$O$4:$O$993, "&gt;=12")</f>
        <v>0</v>
      </c>
    </row>
    <row r="19" spans="2:19" s="9" customFormat="1" ht="15" thickBot="1" x14ac:dyDescent="0.4">
      <c r="B19" s="70" t="s">
        <v>23</v>
      </c>
      <c r="C19" s="71"/>
      <c r="D19" s="15">
        <f>COUNTIFS('DPIA 2'!$L$4:$L$997,"=" &amp; $B19, 'DPIA 2'!$O$4:$O$997, "&lt;5")</f>
        <v>0</v>
      </c>
      <c r="E19" s="15">
        <f>COUNTIFS('DPIA 2'!$L$4:$L$997,"=" &amp; $B19, 'DPIA 2'!$O$4:$O$997, "&gt;5") -COUNTIFS('DPIA 2'!$L$4:$L$997,"=" &amp; $B19, 'DPIA 2'!$O$4:$O$997, "&gt;=12")</f>
        <v>0</v>
      </c>
      <c r="F19" s="15">
        <f>COUNTIFS('DPIA 2'!$L$4:$L$997,"=" &amp; $B19, 'DPIA 2'!$O$4:$O$997, "&gt;=12")</f>
        <v>0</v>
      </c>
      <c r="G19" s="65">
        <f>COUNTIFS('DPIA 2'!$L$4:$L$997,"=" &amp; $B19, 'DPIA 2'!$K$4:$K$997, "=Wacht op akkoord")</f>
        <v>0</v>
      </c>
      <c r="H19" s="61"/>
    </row>
    <row r="20" spans="2:19" s="9" customFormat="1" ht="15" thickBot="1" x14ac:dyDescent="0.4">
      <c r="B20" s="70" t="s">
        <v>26</v>
      </c>
      <c r="C20" s="71"/>
      <c r="D20" s="15">
        <f>COUNTIFS('DPIA 2'!$L$4:$L$997,"=" &amp; $B20, 'DPIA 2'!$O$4:$O$997, "&lt;5")</f>
        <v>0</v>
      </c>
      <c r="E20" s="15">
        <f>COUNTIFS('DPIA 2'!$L$4:$L$997,"=" &amp; $B20, 'DPIA 2'!$O$4:$O$997, "&gt;5") -COUNTIFS('DPIA 2'!$L$4:$L$997,"=" &amp; $B20, 'DPIA 2'!$O$4:$O$997, "&gt;=12")</f>
        <v>0</v>
      </c>
      <c r="F20" s="15">
        <f>COUNTIFS('DPIA 2'!$L$4:$L$997,"=" &amp; $B20, 'DPIA 2'!$O$4:$O$997, "&gt;=12")</f>
        <v>0</v>
      </c>
      <c r="G20" s="65">
        <f>COUNTIFS('DPIA 2'!$L$4:$L$997,"=" &amp; $B20, 'DPIA 2'!$K$4:$K$997, "=Wacht op akkoord")</f>
        <v>0</v>
      </c>
      <c r="H20" s="61"/>
    </row>
    <row r="21" spans="2:19" s="9" customFormat="1" ht="15" thickBot="1" x14ac:dyDescent="0.4">
      <c r="B21" s="70" t="s">
        <v>29</v>
      </c>
      <c r="C21" s="71"/>
      <c r="D21" s="15">
        <f>COUNTIFS('DPIA 2'!$L$4:$L$997,"=" &amp; $B21, 'DPIA 2'!$O$4:$O$997, "&lt;5")</f>
        <v>0</v>
      </c>
      <c r="E21" s="15">
        <f>COUNTIFS('DPIA 2'!$L$4:$L$997,"=" &amp; $B21, 'DPIA 2'!$O$4:$O$997, "&gt;5") -COUNTIFS('DPIA 2'!$L$4:$L$997,"=" &amp; $B21, 'DPIA 2'!$O$4:$O$997, "&gt;=12")</f>
        <v>0</v>
      </c>
      <c r="F21" s="15">
        <f>COUNTIFS('DPIA 2'!$L$4:$L$997,"=" &amp; $B21, 'DPIA 2'!$O$4:$O$997, "&gt;=12")</f>
        <v>0</v>
      </c>
      <c r="G21" s="65">
        <f>COUNTIFS('DPIA 2'!$L$4:$L$997,"=" &amp; $B21, 'DPIA 2'!$K$4:$K$997, "=Wacht op akkoord")</f>
        <v>0</v>
      </c>
      <c r="H21" s="61"/>
    </row>
    <row r="22" spans="2:19" s="9" customFormat="1" ht="15" thickBot="1" x14ac:dyDescent="0.4">
      <c r="B22" s="56" t="s">
        <v>31</v>
      </c>
      <c r="C22" s="57"/>
      <c r="D22" s="16">
        <f>COUNTIFS('DPIA 2'!$L$4:$L$997,"=" &amp; $B22, 'DPIA 2'!$O$4:$O$997, "&lt;5")</f>
        <v>0</v>
      </c>
      <c r="E22" s="16">
        <f>COUNTIFS('DPIA 2'!$L$4:$L$997,"=" &amp; $B22, 'DPIA 2'!$O$4:$O$997, "&gt;5") -COUNTIFS('DPIA 2'!$L$4:$L$997,"=" &amp; $B22, 'DPIA 2'!$O$4:$O$997, "&gt;=12")</f>
        <v>0</v>
      </c>
      <c r="F22" s="16">
        <f>COUNTIFS('DPIA 2'!$L$4:$L$997,"=" &amp; $B22, 'DPIA 2'!$O$4:$O$997, "&gt;=12")</f>
        <v>0</v>
      </c>
      <c r="G22" s="66">
        <f>COUNTIFS('DPIA 2'!$L$4:$L$997,"=" &amp; $B22, 'DPIA 2'!$K$4:$K$997, "=Wacht op akkoord")</f>
        <v>0</v>
      </c>
      <c r="H22" s="67"/>
    </row>
    <row r="23" spans="2:19" s="9" customFormat="1" x14ac:dyDescent="0.35"/>
    <row r="24" spans="2:19" s="9" customFormat="1" x14ac:dyDescent="0.35"/>
    <row r="25" spans="2:19" s="9" customFormat="1" x14ac:dyDescent="0.35"/>
    <row r="26" spans="2:19" s="9" customFormat="1" x14ac:dyDescent="0.35"/>
    <row r="27" spans="2:19" s="9" customFormat="1" x14ac:dyDescent="0.35"/>
    <row r="28" spans="2:19" s="9" customFormat="1" x14ac:dyDescent="0.35"/>
    <row r="29" spans="2:19" s="9" customFormat="1" x14ac:dyDescent="0.35"/>
    <row r="30" spans="2:19" s="9" customFormat="1" x14ac:dyDescent="0.35"/>
    <row r="31" spans="2:19" s="9" customFormat="1" x14ac:dyDescent="0.35"/>
    <row r="32" spans="2:19" s="9" customFormat="1" x14ac:dyDescent="0.35"/>
    <row r="33" s="9" customFormat="1" x14ac:dyDescent="0.35"/>
    <row r="34" s="9" customFormat="1" x14ac:dyDescent="0.35"/>
    <row r="35" s="9" customFormat="1" x14ac:dyDescent="0.35"/>
    <row r="36" s="9" customFormat="1" x14ac:dyDescent="0.35"/>
    <row r="37" s="9" customFormat="1" x14ac:dyDescent="0.35"/>
    <row r="38" s="9" customFormat="1" x14ac:dyDescent="0.35"/>
    <row r="39" s="9" customFormat="1" x14ac:dyDescent="0.35"/>
    <row r="40" s="9" customFormat="1" x14ac:dyDescent="0.35"/>
    <row r="41" s="9" customFormat="1" x14ac:dyDescent="0.35"/>
    <row r="42" s="9" customFormat="1" x14ac:dyDescent="0.35"/>
    <row r="43" s="9" customFormat="1" x14ac:dyDescent="0.35"/>
    <row r="44" s="9" customFormat="1" x14ac:dyDescent="0.35"/>
    <row r="45" s="9" customFormat="1" x14ac:dyDescent="0.35"/>
    <row r="46" s="9" customFormat="1" x14ac:dyDescent="0.35"/>
    <row r="47" s="9" customFormat="1" x14ac:dyDescent="0.35"/>
    <row r="48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="9" customFormat="1" x14ac:dyDescent="0.35"/>
    <row r="98" s="9" customFormat="1" x14ac:dyDescent="0.35"/>
    <row r="99" s="9" customFormat="1" x14ac:dyDescent="0.35"/>
    <row r="100" s="9" customFormat="1" x14ac:dyDescent="0.35"/>
    <row r="101" s="9" customFormat="1" x14ac:dyDescent="0.35"/>
    <row r="102" s="9" customFormat="1" x14ac:dyDescent="0.35"/>
    <row r="103" s="9" customFormat="1" x14ac:dyDescent="0.35"/>
    <row r="104" s="9" customFormat="1" x14ac:dyDescent="0.35"/>
    <row r="105" s="9" customFormat="1" x14ac:dyDescent="0.35"/>
    <row r="106" s="9" customFormat="1" x14ac:dyDescent="0.35"/>
    <row r="107" s="9" customFormat="1" x14ac:dyDescent="0.35"/>
    <row r="108" s="9" customFormat="1" x14ac:dyDescent="0.35"/>
    <row r="109" s="9" customFormat="1" x14ac:dyDescent="0.35"/>
    <row r="110" s="9" customFormat="1" x14ac:dyDescent="0.35"/>
    <row r="111" s="9" customFormat="1" x14ac:dyDescent="0.35"/>
    <row r="112" s="9" customFormat="1" x14ac:dyDescent="0.35"/>
    <row r="113" s="9" customFormat="1" x14ac:dyDescent="0.35"/>
    <row r="114" s="9" customFormat="1" x14ac:dyDescent="0.35"/>
    <row r="115" s="9" customFormat="1" x14ac:dyDescent="0.35"/>
    <row r="116" s="9" customFormat="1" x14ac:dyDescent="0.35"/>
    <row r="117" s="9" customFormat="1" x14ac:dyDescent="0.35"/>
    <row r="118" s="9" customFormat="1" x14ac:dyDescent="0.35"/>
    <row r="119" s="9" customFormat="1" x14ac:dyDescent="0.35"/>
    <row r="120" s="9" customFormat="1" x14ac:dyDescent="0.35"/>
    <row r="121" s="9" customFormat="1" x14ac:dyDescent="0.35"/>
    <row r="122" s="9" customFormat="1" x14ac:dyDescent="0.35"/>
    <row r="123" s="9" customFormat="1" x14ac:dyDescent="0.35"/>
    <row r="124" s="9" customFormat="1" x14ac:dyDescent="0.35"/>
    <row r="125" s="9" customFormat="1" x14ac:dyDescent="0.35"/>
    <row r="126" s="9" customFormat="1" x14ac:dyDescent="0.35"/>
    <row r="127" s="9" customFormat="1" x14ac:dyDescent="0.35"/>
    <row r="128" s="9" customFormat="1" x14ac:dyDescent="0.35"/>
    <row r="129" s="9" customFormat="1" x14ac:dyDescent="0.35"/>
    <row r="130" s="9" customFormat="1" x14ac:dyDescent="0.35"/>
    <row r="131" s="9" customFormat="1" x14ac:dyDescent="0.35"/>
    <row r="132" s="9" customFormat="1" x14ac:dyDescent="0.35"/>
  </sheetData>
  <mergeCells count="31">
    <mergeCell ref="M15:S15"/>
    <mergeCell ref="B9:F9"/>
    <mergeCell ref="B2:E2"/>
    <mergeCell ref="G2:J2"/>
    <mergeCell ref="M10:S10"/>
    <mergeCell ref="L9:S9"/>
    <mergeCell ref="B10:C10"/>
    <mergeCell ref="B14:C14"/>
    <mergeCell ref="B15:C15"/>
    <mergeCell ref="B13:C13"/>
    <mergeCell ref="G19:H19"/>
    <mergeCell ref="G20:H20"/>
    <mergeCell ref="G21:H21"/>
    <mergeCell ref="G22:H22"/>
    <mergeCell ref="G17:H17"/>
    <mergeCell ref="B16:C16"/>
    <mergeCell ref="B22:C22"/>
    <mergeCell ref="B17:F17"/>
    <mergeCell ref="B11:F11"/>
    <mergeCell ref="G11:H11"/>
    <mergeCell ref="G12:H12"/>
    <mergeCell ref="G13:H13"/>
    <mergeCell ref="G14:H14"/>
    <mergeCell ref="G15:H15"/>
    <mergeCell ref="G16:H16"/>
    <mergeCell ref="G18:H18"/>
    <mergeCell ref="B18:C18"/>
    <mergeCell ref="B19:C19"/>
    <mergeCell ref="B20:C20"/>
    <mergeCell ref="B21:C21"/>
    <mergeCell ref="B12:C12"/>
  </mergeCells>
  <conditionalFormatting sqref="G12:H16">
    <cfRule type="cellIs" dxfId="58" priority="17" operator="greaterThan">
      <formula>0</formula>
    </cfRule>
  </conditionalFormatting>
  <conditionalFormatting sqref="F12:F16">
    <cfRule type="cellIs" dxfId="57" priority="16" operator="greaterThan">
      <formula>0</formula>
    </cfRule>
  </conditionalFormatting>
  <conditionalFormatting sqref="E12:E16">
    <cfRule type="cellIs" dxfId="56" priority="15" operator="greaterThan">
      <formula>0</formula>
    </cfRule>
  </conditionalFormatting>
  <conditionalFormatting sqref="D12:D16">
    <cfRule type="cellIs" dxfId="55" priority="14" operator="greaterThan">
      <formula>0</formula>
    </cfRule>
  </conditionalFormatting>
  <conditionalFormatting sqref="D18:D22">
    <cfRule type="cellIs" dxfId="54" priority="13" operator="greaterThan">
      <formula>0</formula>
    </cfRule>
  </conditionalFormatting>
  <conditionalFormatting sqref="E18:E22">
    <cfRule type="cellIs" dxfId="53" priority="10" operator="greaterThan">
      <formula>0</formula>
    </cfRule>
    <cfRule type="cellIs" dxfId="52" priority="12" operator="greaterThan">
      <formula>0</formula>
    </cfRule>
  </conditionalFormatting>
  <conditionalFormatting sqref="F18:F22">
    <cfRule type="cellIs" dxfId="51" priority="9" operator="greaterThan">
      <formula>0</formula>
    </cfRule>
    <cfRule type="cellIs" dxfId="50" priority="11" operator="greaterThan">
      <formula>0</formula>
    </cfRule>
  </conditionalFormatting>
  <conditionalFormatting sqref="G18:H22">
    <cfRule type="cellIs" dxfId="49" priority="8" operator="greaterThan">
      <formula>0</formula>
    </cfRule>
  </conditionalFormatting>
  <conditionalFormatting sqref="M12:S14">
    <cfRule type="cellIs" dxfId="48" priority="7" operator="greaterThan">
      <formula>0</formula>
    </cfRule>
  </conditionalFormatting>
  <conditionalFormatting sqref="M13:S13">
    <cfRule type="cellIs" dxfId="47" priority="6" operator="greaterThan">
      <formula>0</formula>
    </cfRule>
  </conditionalFormatting>
  <conditionalFormatting sqref="M14:S14">
    <cfRule type="cellIs" dxfId="46" priority="5" operator="greaterThan">
      <formula>0</formula>
    </cfRule>
  </conditionalFormatting>
  <conditionalFormatting sqref="M16:S18">
    <cfRule type="cellIs" dxfId="45" priority="4" operator="greaterThan">
      <formula>0</formula>
    </cfRule>
  </conditionalFormatting>
  <conditionalFormatting sqref="M17:S17">
    <cfRule type="cellIs" dxfId="44" priority="3" operator="greaterThan">
      <formula>0</formula>
    </cfRule>
  </conditionalFormatting>
  <conditionalFormatting sqref="M18:S18">
    <cfRule type="cellIs" dxfId="43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899D-7A2A-44E9-8300-B60ADD1DA8D0}">
  <dimension ref="B3:O24"/>
  <sheetViews>
    <sheetView zoomScaleNormal="100" workbookViewId="0">
      <selection activeCell="K5" sqref="K5:N24"/>
    </sheetView>
  </sheetViews>
  <sheetFormatPr defaultColWidth="8.90625" defaultRowHeight="14.5" x14ac:dyDescent="0.35"/>
  <cols>
    <col min="1" max="1" width="3.453125" customWidth="1"/>
    <col min="2" max="2" width="5.54296875" customWidth="1"/>
    <col min="3" max="3" width="21.90625" style="22" customWidth="1"/>
    <col min="4" max="4" width="20.54296875" style="21" customWidth="1"/>
    <col min="5" max="5" width="19.453125" style="21" customWidth="1"/>
    <col min="6" max="6" width="45.54296875" style="1" customWidth="1"/>
    <col min="7" max="9" width="4.36328125" customWidth="1"/>
    <col min="10" max="10" width="34" style="1" customWidth="1"/>
    <col min="11" max="11" width="23" style="1" customWidth="1"/>
    <col min="12" max="12" width="43.54296875" style="1" customWidth="1"/>
    <col min="13" max="13" width="5.36328125" style="3" customWidth="1"/>
    <col min="14" max="14" width="4.54296875" style="3" customWidth="1"/>
    <col min="15" max="15" width="6" style="3" customWidth="1"/>
  </cols>
  <sheetData>
    <row r="3" spans="2:15" x14ac:dyDescent="0.35"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8"/>
      <c r="L3" s="8"/>
      <c r="M3" s="76" t="s">
        <v>34</v>
      </c>
      <c r="N3" s="76"/>
      <c r="O3" s="76"/>
    </row>
    <row r="4" spans="2:15" x14ac:dyDescent="0.35">
      <c r="B4" s="42" t="s">
        <v>35</v>
      </c>
      <c r="C4" s="43" t="s">
        <v>36</v>
      </c>
      <c r="D4" s="44" t="s">
        <v>37</v>
      </c>
      <c r="E4" s="44" t="s">
        <v>38</v>
      </c>
      <c r="F4" s="31" t="s">
        <v>39</v>
      </c>
      <c r="G4" s="29" t="s">
        <v>40</v>
      </c>
      <c r="H4" s="29" t="s">
        <v>41</v>
      </c>
      <c r="I4" s="29" t="s">
        <v>42</v>
      </c>
      <c r="J4" s="31" t="s">
        <v>43</v>
      </c>
      <c r="K4" s="31" t="s">
        <v>44</v>
      </c>
      <c r="L4" s="31" t="s">
        <v>45</v>
      </c>
      <c r="M4" s="32" t="s">
        <v>46</v>
      </c>
      <c r="N4" s="32" t="s">
        <v>47</v>
      </c>
      <c r="O4" s="45" t="s">
        <v>48</v>
      </c>
    </row>
    <row r="5" spans="2:15" x14ac:dyDescent="0.35">
      <c r="B5" s="33">
        <v>1</v>
      </c>
      <c r="C5" s="41"/>
      <c r="D5" s="40"/>
      <c r="E5" s="36"/>
      <c r="F5" s="36"/>
      <c r="G5" s="33"/>
      <c r="H5" s="33"/>
      <c r="I5" s="33">
        <f t="shared" ref="I5:I24" si="0">G5*H5</f>
        <v>0</v>
      </c>
      <c r="J5" s="39"/>
      <c r="K5" s="39"/>
      <c r="L5" s="39"/>
      <c r="M5" s="33"/>
      <c r="N5" s="33"/>
      <c r="O5" s="33">
        <f t="shared" ref="O5:O24" si="1">M5*N5</f>
        <v>0</v>
      </c>
    </row>
    <row r="6" spans="2:15" x14ac:dyDescent="0.35">
      <c r="B6" s="33">
        <v>2</v>
      </c>
      <c r="C6" s="41"/>
      <c r="D6" s="40"/>
      <c r="E6" s="36"/>
      <c r="F6" s="46"/>
      <c r="G6" s="33"/>
      <c r="H6" s="33"/>
      <c r="I6" s="33">
        <f t="shared" si="0"/>
        <v>0</v>
      </c>
      <c r="J6" s="39"/>
      <c r="K6" s="39"/>
      <c r="L6" s="39"/>
      <c r="M6" s="33"/>
      <c r="N6" s="33"/>
      <c r="O6" s="33">
        <f t="shared" si="1"/>
        <v>0</v>
      </c>
    </row>
    <row r="7" spans="2:15" x14ac:dyDescent="0.35">
      <c r="B7" s="33">
        <v>3</v>
      </c>
      <c r="C7" s="41"/>
      <c r="D7" s="40"/>
      <c r="E7" s="36"/>
      <c r="F7" s="46"/>
      <c r="G7" s="33"/>
      <c r="H7" s="33"/>
      <c r="I7" s="33">
        <f t="shared" si="0"/>
        <v>0</v>
      </c>
      <c r="J7" s="39"/>
      <c r="K7" s="39"/>
      <c r="L7" s="39"/>
      <c r="M7" s="33"/>
      <c r="N7" s="33"/>
      <c r="O7" s="33">
        <f t="shared" si="1"/>
        <v>0</v>
      </c>
    </row>
    <row r="8" spans="2:15" x14ac:dyDescent="0.35">
      <c r="B8" s="33">
        <v>4</v>
      </c>
      <c r="C8" s="41"/>
      <c r="D8" s="40"/>
      <c r="E8" s="36"/>
      <c r="F8" s="36"/>
      <c r="G8" s="33"/>
      <c r="H8" s="33"/>
      <c r="I8" s="33">
        <f t="shared" si="0"/>
        <v>0</v>
      </c>
      <c r="J8" s="39"/>
      <c r="K8" s="39"/>
      <c r="L8" s="39"/>
      <c r="M8" s="33"/>
      <c r="N8" s="33"/>
      <c r="O8" s="33">
        <f t="shared" si="1"/>
        <v>0</v>
      </c>
    </row>
    <row r="9" spans="2:15" x14ac:dyDescent="0.35">
      <c r="B9" s="33">
        <v>5</v>
      </c>
      <c r="C9" s="41"/>
      <c r="D9" s="40"/>
      <c r="E9" s="36"/>
      <c r="F9" s="36"/>
      <c r="G9" s="33"/>
      <c r="H9" s="33"/>
      <c r="I9" s="33">
        <f t="shared" si="0"/>
        <v>0</v>
      </c>
      <c r="J9" s="39"/>
      <c r="K9" s="39"/>
      <c r="L9" s="39"/>
      <c r="M9" s="33"/>
      <c r="N9" s="33"/>
      <c r="O9" s="33">
        <f t="shared" si="1"/>
        <v>0</v>
      </c>
    </row>
    <row r="10" spans="2:15" x14ac:dyDescent="0.35">
      <c r="B10" s="33">
        <v>6</v>
      </c>
      <c r="C10" s="41"/>
      <c r="D10" s="40"/>
      <c r="E10" s="36"/>
      <c r="F10" s="36"/>
      <c r="G10" s="33"/>
      <c r="H10" s="33"/>
      <c r="I10" s="33">
        <f t="shared" si="0"/>
        <v>0</v>
      </c>
      <c r="J10" s="39"/>
      <c r="K10" s="39"/>
      <c r="L10" s="39"/>
      <c r="M10" s="33"/>
      <c r="N10" s="33"/>
      <c r="O10" s="33">
        <f t="shared" si="1"/>
        <v>0</v>
      </c>
    </row>
    <row r="11" spans="2:15" x14ac:dyDescent="0.35">
      <c r="B11" s="33">
        <v>7</v>
      </c>
      <c r="C11" s="41"/>
      <c r="D11" s="40"/>
      <c r="E11" s="36"/>
      <c r="F11" s="36"/>
      <c r="G11" s="33"/>
      <c r="H11" s="33"/>
      <c r="I11" s="33">
        <f t="shared" si="0"/>
        <v>0</v>
      </c>
      <c r="J11" s="39"/>
      <c r="K11" s="39"/>
      <c r="L11" s="39"/>
      <c r="M11" s="33"/>
      <c r="N11" s="33"/>
      <c r="O11" s="33">
        <f t="shared" si="1"/>
        <v>0</v>
      </c>
    </row>
    <row r="12" spans="2:15" x14ac:dyDescent="0.35">
      <c r="B12" s="33">
        <v>8</v>
      </c>
      <c r="C12" s="41"/>
      <c r="D12" s="35"/>
      <c r="E12" s="36"/>
      <c r="F12" s="36"/>
      <c r="G12" s="33"/>
      <c r="H12" s="33"/>
      <c r="I12" s="33">
        <f t="shared" si="0"/>
        <v>0</v>
      </c>
      <c r="J12" s="39"/>
      <c r="K12" s="39"/>
      <c r="L12" s="39"/>
      <c r="M12" s="33"/>
      <c r="N12" s="33"/>
      <c r="O12" s="33">
        <f t="shared" si="1"/>
        <v>0</v>
      </c>
    </row>
    <row r="13" spans="2:15" x14ac:dyDescent="0.35">
      <c r="B13" s="33">
        <v>9</v>
      </c>
      <c r="C13" s="36"/>
      <c r="D13" s="46"/>
      <c r="E13" s="36"/>
      <c r="F13" s="36"/>
      <c r="G13" s="33"/>
      <c r="H13" s="33"/>
      <c r="I13" s="33">
        <f t="shared" si="0"/>
        <v>0</v>
      </c>
      <c r="J13" s="39"/>
      <c r="K13" s="39"/>
      <c r="L13" s="39"/>
      <c r="M13" s="33"/>
      <c r="N13" s="33"/>
      <c r="O13" s="33">
        <f t="shared" si="1"/>
        <v>0</v>
      </c>
    </row>
    <row r="14" spans="2:15" x14ac:dyDescent="0.35">
      <c r="B14" s="33">
        <v>10</v>
      </c>
      <c r="C14" s="41"/>
      <c r="D14" s="46"/>
      <c r="E14" s="36"/>
      <c r="F14" s="36"/>
      <c r="G14" s="33"/>
      <c r="H14" s="33"/>
      <c r="I14" s="33">
        <f t="shared" si="0"/>
        <v>0</v>
      </c>
      <c r="J14" s="39"/>
      <c r="K14" s="39"/>
      <c r="L14" s="39"/>
      <c r="M14" s="33"/>
      <c r="N14" s="33"/>
      <c r="O14" s="33">
        <f t="shared" si="1"/>
        <v>0</v>
      </c>
    </row>
    <row r="15" spans="2:15" x14ac:dyDescent="0.35">
      <c r="B15" s="33">
        <v>11</v>
      </c>
      <c r="C15" s="41"/>
      <c r="D15" s="46"/>
      <c r="E15" s="36"/>
      <c r="F15" s="36"/>
      <c r="G15" s="33"/>
      <c r="H15" s="33"/>
      <c r="I15" s="33">
        <f t="shared" si="0"/>
        <v>0</v>
      </c>
      <c r="J15" s="39"/>
      <c r="K15" s="39"/>
      <c r="L15" s="39"/>
      <c r="M15" s="33"/>
      <c r="N15" s="33"/>
      <c r="O15" s="33">
        <f t="shared" si="1"/>
        <v>0</v>
      </c>
    </row>
    <row r="16" spans="2:15" x14ac:dyDescent="0.35">
      <c r="B16" s="33">
        <v>12</v>
      </c>
      <c r="C16" s="41"/>
      <c r="D16" s="35"/>
      <c r="E16" s="36"/>
      <c r="F16" s="46"/>
      <c r="G16" s="33"/>
      <c r="H16" s="33"/>
      <c r="I16" s="33">
        <f t="shared" si="0"/>
        <v>0</v>
      </c>
      <c r="J16" s="39"/>
      <c r="K16" s="39"/>
      <c r="L16" s="39"/>
      <c r="M16" s="33"/>
      <c r="N16" s="33"/>
      <c r="O16" s="33">
        <f t="shared" si="1"/>
        <v>0</v>
      </c>
    </row>
    <row r="17" spans="2:15" x14ac:dyDescent="0.35">
      <c r="B17" s="33">
        <v>13</v>
      </c>
      <c r="C17" s="41"/>
      <c r="D17" s="46"/>
      <c r="E17" s="36"/>
      <c r="F17" s="36"/>
      <c r="G17" s="33"/>
      <c r="H17" s="33"/>
      <c r="I17" s="33">
        <f t="shared" si="0"/>
        <v>0</v>
      </c>
      <c r="J17" s="39"/>
      <c r="K17" s="39"/>
      <c r="L17" s="39"/>
      <c r="M17" s="33"/>
      <c r="N17" s="33"/>
      <c r="O17" s="33">
        <f t="shared" si="1"/>
        <v>0</v>
      </c>
    </row>
    <row r="18" spans="2:15" x14ac:dyDescent="0.35">
      <c r="B18" s="33">
        <v>14</v>
      </c>
      <c r="C18" s="41"/>
      <c r="D18" s="35"/>
      <c r="E18" s="36"/>
      <c r="F18" s="36"/>
      <c r="G18" s="33"/>
      <c r="H18" s="33"/>
      <c r="I18" s="33">
        <f t="shared" si="0"/>
        <v>0</v>
      </c>
      <c r="J18" s="39"/>
      <c r="K18" s="39"/>
      <c r="L18" s="39"/>
      <c r="M18" s="33"/>
      <c r="N18" s="33"/>
      <c r="O18" s="33">
        <f t="shared" si="1"/>
        <v>0</v>
      </c>
    </row>
    <row r="19" spans="2:15" x14ac:dyDescent="0.35">
      <c r="B19" s="33">
        <v>15</v>
      </c>
      <c r="C19" s="36"/>
      <c r="D19" s="35"/>
      <c r="E19" s="36"/>
      <c r="F19" s="36"/>
      <c r="G19" s="33"/>
      <c r="H19" s="33"/>
      <c r="I19" s="33">
        <f t="shared" si="0"/>
        <v>0</v>
      </c>
      <c r="J19" s="39"/>
      <c r="K19" s="39"/>
      <c r="L19" s="39"/>
      <c r="M19" s="33"/>
      <c r="N19" s="33"/>
      <c r="O19" s="33">
        <f t="shared" si="1"/>
        <v>0</v>
      </c>
    </row>
    <row r="20" spans="2:15" x14ac:dyDescent="0.35">
      <c r="B20" s="33">
        <v>16</v>
      </c>
      <c r="C20" s="36"/>
      <c r="D20" s="35"/>
      <c r="E20" s="36"/>
      <c r="F20" s="36"/>
      <c r="G20" s="33"/>
      <c r="H20" s="33"/>
      <c r="I20" s="33">
        <f t="shared" si="0"/>
        <v>0</v>
      </c>
      <c r="J20" s="39"/>
      <c r="K20" s="39"/>
      <c r="L20" s="39"/>
      <c r="M20" s="33"/>
      <c r="N20" s="33"/>
      <c r="O20" s="33">
        <f t="shared" si="1"/>
        <v>0</v>
      </c>
    </row>
    <row r="21" spans="2:15" x14ac:dyDescent="0.35">
      <c r="B21" s="33">
        <v>17</v>
      </c>
      <c r="C21" s="36"/>
      <c r="D21" s="35"/>
      <c r="E21" s="36"/>
      <c r="F21" s="36"/>
      <c r="G21" s="33"/>
      <c r="H21" s="33"/>
      <c r="I21" s="33">
        <f t="shared" si="0"/>
        <v>0</v>
      </c>
      <c r="J21" s="39"/>
      <c r="K21" s="39"/>
      <c r="L21" s="39"/>
      <c r="M21" s="33"/>
      <c r="N21" s="33"/>
      <c r="O21" s="33">
        <f t="shared" si="1"/>
        <v>0</v>
      </c>
    </row>
    <row r="22" spans="2:15" x14ac:dyDescent="0.35">
      <c r="B22" s="33">
        <v>18</v>
      </c>
      <c r="C22" s="36"/>
      <c r="D22" s="35"/>
      <c r="E22" s="36"/>
      <c r="F22" s="36"/>
      <c r="G22" s="33"/>
      <c r="H22" s="33"/>
      <c r="I22" s="33">
        <f t="shared" si="0"/>
        <v>0</v>
      </c>
      <c r="J22" s="39"/>
      <c r="K22" s="39"/>
      <c r="L22" s="39"/>
      <c r="M22" s="33"/>
      <c r="N22" s="33"/>
      <c r="O22" s="33">
        <f t="shared" si="1"/>
        <v>0</v>
      </c>
    </row>
    <row r="23" spans="2:15" x14ac:dyDescent="0.35">
      <c r="B23" s="33">
        <v>19</v>
      </c>
      <c r="C23" s="36"/>
      <c r="D23" s="35"/>
      <c r="E23" s="36"/>
      <c r="F23" s="36"/>
      <c r="G23" s="33"/>
      <c r="H23" s="33"/>
      <c r="I23" s="33">
        <f t="shared" si="0"/>
        <v>0</v>
      </c>
      <c r="J23" s="39"/>
      <c r="K23" s="39"/>
      <c r="L23" s="39"/>
      <c r="M23" s="33"/>
      <c r="N23" s="33"/>
      <c r="O23" s="33">
        <f t="shared" si="1"/>
        <v>0</v>
      </c>
    </row>
    <row r="24" spans="2:15" x14ac:dyDescent="0.35">
      <c r="B24" s="33">
        <v>20</v>
      </c>
      <c r="C24" s="36"/>
      <c r="D24" s="35"/>
      <c r="E24" s="36"/>
      <c r="F24" s="36"/>
      <c r="G24" s="33"/>
      <c r="H24" s="33"/>
      <c r="I24" s="33">
        <f t="shared" si="0"/>
        <v>0</v>
      </c>
      <c r="J24" s="39"/>
      <c r="K24" s="39"/>
      <c r="L24" s="39"/>
      <c r="M24" s="33"/>
      <c r="N24" s="33"/>
      <c r="O24" s="33">
        <f t="shared" si="1"/>
        <v>0</v>
      </c>
    </row>
  </sheetData>
  <mergeCells count="2">
    <mergeCell ref="M3:O3"/>
    <mergeCell ref="B3:J3"/>
  </mergeCells>
  <conditionalFormatting sqref="I5:I24 O5:O24">
    <cfRule type="cellIs" dxfId="42" priority="19" operator="between">
      <formula>5</formula>
      <formula>11</formula>
    </cfRule>
    <cfRule type="cellIs" dxfId="41" priority="20" operator="lessThan">
      <formula>5</formula>
    </cfRule>
    <cfRule type="cellIs" dxfId="40" priority="21" operator="greaterThan">
      <formula>11</formula>
    </cfRule>
  </conditionalFormatting>
  <conditionalFormatting sqref="O25:O1048576">
    <cfRule type="cellIs" dxfId="39" priority="13" operator="between">
      <formula>5</formula>
      <formula>11</formula>
    </cfRule>
    <cfRule type="cellIs" dxfId="38" priority="14" operator="lessThan">
      <formula>5</formula>
    </cfRule>
    <cfRule type="cellIs" dxfId="37" priority="15" operator="greaterThan">
      <formula>11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4F285F-94FD-4FFB-8D2F-0FD4875EE022}">
          <x14:formula1>
            <xm:f>#REF!</xm:f>
          </x14:formula1>
          <xm:sqref>K5:K24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646B-B5CD-43CC-B81E-EE0F3E24139E}">
  <dimension ref="B2:O27"/>
  <sheetViews>
    <sheetView topLeftCell="E1" workbookViewId="0">
      <selection activeCell="G4" sqref="G4:H25"/>
    </sheetView>
  </sheetViews>
  <sheetFormatPr defaultColWidth="8.90625" defaultRowHeight="14.5" x14ac:dyDescent="0.35"/>
  <cols>
    <col min="1" max="1" width="2.453125" customWidth="1"/>
    <col min="2" max="2" width="5.54296875" customWidth="1"/>
    <col min="3" max="3" width="19.90625" customWidth="1"/>
    <col min="4" max="4" width="21.453125" style="4" customWidth="1"/>
    <col min="5" max="5" width="27.54296875" style="4" customWidth="1"/>
    <col min="6" max="6" width="55.36328125" style="1" customWidth="1"/>
    <col min="7" max="7" width="4.36328125" style="3" customWidth="1"/>
    <col min="8" max="8" width="3.54296875" style="3" customWidth="1"/>
    <col min="9" max="9" width="4.36328125" style="3" customWidth="1"/>
    <col min="10" max="10" width="43.54296875" style="1" customWidth="1"/>
    <col min="11" max="11" width="17.08984375" style="3" customWidth="1"/>
    <col min="12" max="12" width="21" style="3" customWidth="1"/>
    <col min="13" max="13" width="5.36328125" style="3" customWidth="1"/>
    <col min="14" max="14" width="4.54296875" customWidth="1"/>
    <col min="15" max="15" width="5.36328125" customWidth="1"/>
  </cols>
  <sheetData>
    <row r="2" spans="2:15" x14ac:dyDescent="0.35">
      <c r="B2" s="76" t="s">
        <v>49</v>
      </c>
      <c r="C2" s="76"/>
      <c r="D2" s="76"/>
      <c r="E2" s="76"/>
      <c r="F2" s="76"/>
      <c r="G2" s="76"/>
      <c r="H2" s="76"/>
      <c r="I2" s="76"/>
      <c r="J2" s="76"/>
      <c r="K2" s="8"/>
      <c r="L2" s="8"/>
      <c r="M2" s="76" t="s">
        <v>34</v>
      </c>
      <c r="N2" s="76"/>
      <c r="O2" s="76"/>
    </row>
    <row r="3" spans="2:15" x14ac:dyDescent="0.35">
      <c r="B3" s="29" t="s">
        <v>35</v>
      </c>
      <c r="C3" s="29" t="s">
        <v>36</v>
      </c>
      <c r="D3" s="30" t="s">
        <v>37</v>
      </c>
      <c r="E3" s="30" t="s">
        <v>38</v>
      </c>
      <c r="F3" s="31" t="s">
        <v>39</v>
      </c>
      <c r="G3" s="32" t="s">
        <v>40</v>
      </c>
      <c r="H3" s="32" t="s">
        <v>41</v>
      </c>
      <c r="I3" s="32" t="s">
        <v>42</v>
      </c>
      <c r="J3" s="31" t="s">
        <v>43</v>
      </c>
      <c r="K3" s="31" t="s">
        <v>44</v>
      </c>
      <c r="L3" s="31" t="s">
        <v>45</v>
      </c>
      <c r="M3" s="32" t="s">
        <v>46</v>
      </c>
      <c r="N3" s="32" t="s">
        <v>47</v>
      </c>
      <c r="O3" s="32" t="s">
        <v>48</v>
      </c>
    </row>
    <row r="4" spans="2:15" x14ac:dyDescent="0.35">
      <c r="B4" s="33">
        <v>1</v>
      </c>
      <c r="C4" s="34"/>
      <c r="D4" s="35"/>
      <c r="E4" s="36"/>
      <c r="F4" s="37"/>
      <c r="G4" s="38"/>
      <c r="H4" s="38"/>
      <c r="I4" s="38">
        <f t="shared" ref="I4:I25" si="0">G4*H4</f>
        <v>0</v>
      </c>
      <c r="J4" s="39"/>
      <c r="K4" s="39"/>
      <c r="L4" s="39"/>
      <c r="M4" s="38"/>
      <c r="N4" s="38"/>
      <c r="O4" s="38">
        <f t="shared" ref="O4:O25" si="1">M4*N4</f>
        <v>0</v>
      </c>
    </row>
    <row r="5" spans="2:15" x14ac:dyDescent="0.35">
      <c r="B5" s="33">
        <v>2</v>
      </c>
      <c r="C5" s="34"/>
      <c r="D5" s="35"/>
      <c r="E5" s="35"/>
      <c r="F5" s="39"/>
      <c r="G5" s="38"/>
      <c r="H5" s="38"/>
      <c r="I5" s="38">
        <f>G5*H5</f>
        <v>0</v>
      </c>
      <c r="J5" s="39"/>
      <c r="K5" s="39"/>
      <c r="L5" s="39"/>
      <c r="M5" s="38"/>
      <c r="N5" s="38"/>
      <c r="O5" s="38">
        <f t="shared" si="1"/>
        <v>0</v>
      </c>
    </row>
    <row r="6" spans="2:15" x14ac:dyDescent="0.35">
      <c r="B6" s="33">
        <v>3</v>
      </c>
      <c r="C6" s="34"/>
      <c r="D6" s="35"/>
      <c r="E6" s="35"/>
      <c r="F6" s="39"/>
      <c r="G6" s="38"/>
      <c r="H6" s="38"/>
      <c r="I6" s="38">
        <f t="shared" si="0"/>
        <v>0</v>
      </c>
      <c r="J6" s="39"/>
      <c r="K6" s="39"/>
      <c r="L6" s="39"/>
      <c r="M6" s="38"/>
      <c r="N6" s="38"/>
      <c r="O6" s="38">
        <f t="shared" si="1"/>
        <v>0</v>
      </c>
    </row>
    <row r="7" spans="2:15" x14ac:dyDescent="0.35">
      <c r="B7" s="33">
        <v>4</v>
      </c>
      <c r="C7" s="34"/>
      <c r="D7" s="35"/>
      <c r="E7" s="35"/>
      <c r="F7" s="39"/>
      <c r="G7" s="38"/>
      <c r="H7" s="38"/>
      <c r="I7" s="38">
        <f t="shared" si="0"/>
        <v>0</v>
      </c>
      <c r="J7" s="39"/>
      <c r="K7" s="39"/>
      <c r="L7" s="39"/>
      <c r="M7" s="38"/>
      <c r="N7" s="38"/>
      <c r="O7" s="38">
        <f t="shared" si="1"/>
        <v>0</v>
      </c>
    </row>
    <row r="8" spans="2:15" x14ac:dyDescent="0.35">
      <c r="B8" s="33">
        <v>5</v>
      </c>
      <c r="C8" s="34"/>
      <c r="D8" s="35"/>
      <c r="E8" s="35"/>
      <c r="F8" s="39"/>
      <c r="G8" s="38"/>
      <c r="H8" s="38"/>
      <c r="I8" s="38">
        <f t="shared" si="0"/>
        <v>0</v>
      </c>
      <c r="J8" s="39"/>
      <c r="K8" s="39"/>
      <c r="L8" s="39"/>
      <c r="M8" s="38"/>
      <c r="N8" s="38"/>
      <c r="O8" s="38">
        <f t="shared" si="1"/>
        <v>0</v>
      </c>
    </row>
    <row r="9" spans="2:15" x14ac:dyDescent="0.35">
      <c r="B9" s="33">
        <v>6</v>
      </c>
      <c r="C9" s="34"/>
      <c r="D9" s="35"/>
      <c r="E9" s="36"/>
      <c r="F9" s="39"/>
      <c r="G9" s="38"/>
      <c r="H9" s="38"/>
      <c r="I9" s="38">
        <f t="shared" si="0"/>
        <v>0</v>
      </c>
      <c r="J9" s="39"/>
      <c r="K9" s="39"/>
      <c r="L9" s="39"/>
      <c r="M9" s="38"/>
      <c r="N9" s="38"/>
      <c r="O9" s="38">
        <f t="shared" si="1"/>
        <v>0</v>
      </c>
    </row>
    <row r="10" spans="2:15" x14ac:dyDescent="0.35">
      <c r="B10" s="33">
        <v>7</v>
      </c>
      <c r="C10" s="34"/>
      <c r="D10" s="36"/>
      <c r="E10" s="35"/>
      <c r="F10" s="37"/>
      <c r="G10" s="38"/>
      <c r="H10" s="38"/>
      <c r="I10" s="38">
        <f t="shared" si="0"/>
        <v>0</v>
      </c>
      <c r="J10" s="39"/>
      <c r="K10" s="39"/>
      <c r="L10" s="39"/>
      <c r="M10" s="38"/>
      <c r="N10" s="38"/>
      <c r="O10" s="38">
        <f t="shared" si="1"/>
        <v>0</v>
      </c>
    </row>
    <row r="11" spans="2:15" x14ac:dyDescent="0.35">
      <c r="B11" s="33">
        <v>8</v>
      </c>
      <c r="C11" s="34"/>
      <c r="D11" s="37"/>
      <c r="E11" s="35"/>
      <c r="F11" s="39"/>
      <c r="G11" s="38"/>
      <c r="H11" s="38"/>
      <c r="I11" s="38">
        <f t="shared" si="0"/>
        <v>0</v>
      </c>
      <c r="J11" s="39"/>
      <c r="K11" s="39"/>
      <c r="L11" s="39"/>
      <c r="M11" s="38"/>
      <c r="N11" s="38"/>
      <c r="O11" s="38">
        <f t="shared" si="1"/>
        <v>0</v>
      </c>
    </row>
    <row r="12" spans="2:15" x14ac:dyDescent="0.35">
      <c r="B12" s="33">
        <v>9</v>
      </c>
      <c r="C12" s="34"/>
      <c r="D12" s="35"/>
      <c r="E12" s="35"/>
      <c r="F12" s="39"/>
      <c r="G12" s="38"/>
      <c r="H12" s="38"/>
      <c r="I12" s="38">
        <f t="shared" si="0"/>
        <v>0</v>
      </c>
      <c r="J12" s="39"/>
      <c r="K12" s="39"/>
      <c r="L12" s="39"/>
      <c r="M12" s="38"/>
      <c r="N12" s="38"/>
      <c r="O12" s="38">
        <f t="shared" si="1"/>
        <v>0</v>
      </c>
    </row>
    <row r="13" spans="2:15" x14ac:dyDescent="0.35">
      <c r="B13" s="33">
        <v>10</v>
      </c>
      <c r="C13" s="34"/>
      <c r="D13" s="35"/>
      <c r="E13" s="35"/>
      <c r="F13" s="39"/>
      <c r="G13" s="38"/>
      <c r="H13" s="38"/>
      <c r="I13" s="38">
        <f t="shared" si="0"/>
        <v>0</v>
      </c>
      <c r="J13" s="39"/>
      <c r="K13" s="39"/>
      <c r="L13" s="39"/>
      <c r="M13" s="38"/>
      <c r="N13" s="38"/>
      <c r="O13" s="38">
        <f t="shared" si="1"/>
        <v>0</v>
      </c>
    </row>
    <row r="14" spans="2:15" x14ac:dyDescent="0.35">
      <c r="B14" s="33">
        <v>11</v>
      </c>
      <c r="C14" s="34"/>
      <c r="D14" s="35"/>
      <c r="E14" s="35"/>
      <c r="F14" s="39"/>
      <c r="G14" s="38"/>
      <c r="H14" s="38"/>
      <c r="I14" s="38">
        <f t="shared" si="0"/>
        <v>0</v>
      </c>
      <c r="J14" s="39"/>
      <c r="K14" s="39"/>
      <c r="L14" s="39"/>
      <c r="M14" s="38"/>
      <c r="N14" s="38"/>
      <c r="O14" s="38">
        <f t="shared" si="1"/>
        <v>0</v>
      </c>
    </row>
    <row r="15" spans="2:15" x14ac:dyDescent="0.35">
      <c r="B15" s="33">
        <v>12</v>
      </c>
      <c r="C15" s="34"/>
      <c r="D15" s="35"/>
      <c r="E15" s="35"/>
      <c r="F15" s="40"/>
      <c r="G15" s="38"/>
      <c r="H15" s="38"/>
      <c r="I15" s="38">
        <f t="shared" si="0"/>
        <v>0</v>
      </c>
      <c r="J15" s="39"/>
      <c r="K15" s="39"/>
      <c r="L15" s="39"/>
      <c r="M15" s="38"/>
      <c r="N15" s="38"/>
      <c r="O15" s="38">
        <f t="shared" si="1"/>
        <v>0</v>
      </c>
    </row>
    <row r="16" spans="2:15" x14ac:dyDescent="0.35">
      <c r="B16" s="33">
        <v>13</v>
      </c>
      <c r="C16" s="34"/>
      <c r="D16" s="35"/>
      <c r="E16" s="35"/>
      <c r="F16" s="39"/>
      <c r="G16" s="38"/>
      <c r="H16" s="38"/>
      <c r="I16" s="38">
        <f t="shared" si="0"/>
        <v>0</v>
      </c>
      <c r="J16" s="39"/>
      <c r="K16" s="39"/>
      <c r="L16" s="39"/>
      <c r="M16" s="38"/>
      <c r="N16" s="38"/>
      <c r="O16" s="38">
        <f t="shared" si="1"/>
        <v>0</v>
      </c>
    </row>
    <row r="17" spans="2:15" x14ac:dyDescent="0.35">
      <c r="B17" s="33">
        <v>14</v>
      </c>
      <c r="C17" s="34"/>
      <c r="D17" s="40"/>
      <c r="E17" s="35"/>
      <c r="F17" s="39"/>
      <c r="G17" s="38"/>
      <c r="H17" s="38"/>
      <c r="I17" s="38">
        <f t="shared" si="0"/>
        <v>0</v>
      </c>
      <c r="J17" s="39"/>
      <c r="K17" s="39"/>
      <c r="L17" s="39"/>
      <c r="M17" s="38"/>
      <c r="N17" s="38"/>
      <c r="O17" s="38">
        <f t="shared" si="1"/>
        <v>0</v>
      </c>
    </row>
    <row r="18" spans="2:15" x14ac:dyDescent="0.35">
      <c r="B18" s="33">
        <v>15</v>
      </c>
      <c r="C18" s="34"/>
      <c r="D18" s="35"/>
      <c r="E18" s="35"/>
      <c r="F18" s="39"/>
      <c r="G18" s="38"/>
      <c r="H18" s="38"/>
      <c r="I18" s="38">
        <f t="shared" si="0"/>
        <v>0</v>
      </c>
      <c r="J18" s="39"/>
      <c r="K18" s="39"/>
      <c r="L18" s="39"/>
      <c r="M18" s="38"/>
      <c r="N18" s="38"/>
      <c r="O18" s="38">
        <f t="shared" si="1"/>
        <v>0</v>
      </c>
    </row>
    <row r="19" spans="2:15" x14ac:dyDescent="0.35">
      <c r="B19" s="33">
        <v>16</v>
      </c>
      <c r="C19" s="34"/>
      <c r="D19" s="35"/>
      <c r="E19" s="35"/>
      <c r="F19" s="37"/>
      <c r="G19" s="38"/>
      <c r="H19" s="38"/>
      <c r="I19" s="38">
        <f t="shared" si="0"/>
        <v>0</v>
      </c>
      <c r="J19" s="39"/>
      <c r="K19" s="39"/>
      <c r="L19" s="39"/>
      <c r="M19" s="38"/>
      <c r="N19" s="38"/>
      <c r="O19" s="38">
        <f t="shared" si="1"/>
        <v>0</v>
      </c>
    </row>
    <row r="20" spans="2:15" x14ac:dyDescent="0.35">
      <c r="B20" s="33">
        <v>17</v>
      </c>
      <c r="C20" s="34"/>
      <c r="D20" s="35"/>
      <c r="E20" s="35"/>
      <c r="F20" s="40"/>
      <c r="G20" s="38"/>
      <c r="H20" s="38"/>
      <c r="I20" s="38">
        <f t="shared" si="0"/>
        <v>0</v>
      </c>
      <c r="J20" s="39"/>
      <c r="K20" s="39"/>
      <c r="L20" s="39"/>
      <c r="M20" s="38"/>
      <c r="N20" s="38"/>
      <c r="O20" s="38">
        <f t="shared" si="1"/>
        <v>0</v>
      </c>
    </row>
    <row r="21" spans="2:15" x14ac:dyDescent="0.35">
      <c r="B21" s="33">
        <v>18</v>
      </c>
      <c r="C21" s="34"/>
      <c r="D21" s="40"/>
      <c r="E21" s="35"/>
      <c r="F21" s="39"/>
      <c r="G21" s="38"/>
      <c r="H21" s="38"/>
      <c r="I21" s="38">
        <f t="shared" si="0"/>
        <v>0</v>
      </c>
      <c r="J21" s="39"/>
      <c r="K21" s="39"/>
      <c r="L21" s="39"/>
      <c r="M21" s="38"/>
      <c r="N21" s="38"/>
      <c r="O21" s="38">
        <f t="shared" si="1"/>
        <v>0</v>
      </c>
    </row>
    <row r="22" spans="2:15" x14ac:dyDescent="0.35">
      <c r="B22" s="33">
        <v>19</v>
      </c>
      <c r="C22" s="34"/>
      <c r="D22" s="40"/>
      <c r="E22" s="35"/>
      <c r="F22" s="37"/>
      <c r="G22" s="38"/>
      <c r="H22" s="38"/>
      <c r="I22" s="38">
        <f t="shared" si="0"/>
        <v>0</v>
      </c>
      <c r="J22" s="39"/>
      <c r="K22" s="39"/>
      <c r="L22" s="39"/>
      <c r="M22" s="38"/>
      <c r="N22" s="38"/>
      <c r="O22" s="38">
        <f t="shared" si="1"/>
        <v>0</v>
      </c>
    </row>
    <row r="23" spans="2:15" x14ac:dyDescent="0.35">
      <c r="B23" s="33">
        <v>22</v>
      </c>
      <c r="C23" s="34"/>
      <c r="D23" s="35"/>
      <c r="E23" s="35"/>
      <c r="F23" s="39"/>
      <c r="G23" s="38"/>
      <c r="H23" s="38"/>
      <c r="I23" s="38">
        <f t="shared" si="0"/>
        <v>0</v>
      </c>
      <c r="J23" s="39"/>
      <c r="K23" s="39"/>
      <c r="L23" s="39"/>
      <c r="M23" s="38"/>
      <c r="N23" s="38"/>
      <c r="O23" s="38">
        <f t="shared" si="1"/>
        <v>0</v>
      </c>
    </row>
    <row r="24" spans="2:15" x14ac:dyDescent="0.35">
      <c r="B24" s="33">
        <v>23</v>
      </c>
      <c r="C24" s="34"/>
      <c r="D24" s="35"/>
      <c r="E24" s="35"/>
      <c r="F24" s="39"/>
      <c r="G24" s="38"/>
      <c r="H24" s="38"/>
      <c r="I24" s="38">
        <f t="shared" si="0"/>
        <v>0</v>
      </c>
      <c r="J24" s="39"/>
      <c r="K24" s="39"/>
      <c r="L24" s="39"/>
      <c r="M24" s="38"/>
      <c r="N24" s="38"/>
      <c r="O24" s="38">
        <f t="shared" si="1"/>
        <v>0</v>
      </c>
    </row>
    <row r="25" spans="2:15" x14ac:dyDescent="0.35">
      <c r="B25" s="47">
        <v>24</v>
      </c>
      <c r="C25" s="48"/>
      <c r="D25" s="49"/>
      <c r="E25" s="49"/>
      <c r="F25" s="50"/>
      <c r="G25" s="51"/>
      <c r="H25" s="51"/>
      <c r="I25" s="51">
        <f t="shared" si="0"/>
        <v>0</v>
      </c>
      <c r="J25" s="52"/>
      <c r="K25" s="52"/>
      <c r="L25" s="52"/>
      <c r="M25" s="51"/>
      <c r="N25" s="51"/>
      <c r="O25" s="51">
        <f t="shared" si="1"/>
        <v>0</v>
      </c>
    </row>
    <row r="26" spans="2:15" x14ac:dyDescent="0.35">
      <c r="D26" s="2"/>
      <c r="E26" s="2"/>
    </row>
    <row r="27" spans="2:15" x14ac:dyDescent="0.35">
      <c r="E27" s="2"/>
    </row>
  </sheetData>
  <mergeCells count="2">
    <mergeCell ref="M2:O2"/>
    <mergeCell ref="B2:J2"/>
  </mergeCells>
  <conditionalFormatting sqref="M26:M1048576 I4:I1048576 O4:O25">
    <cfRule type="cellIs" dxfId="18" priority="4" operator="between">
      <formula>5</formula>
      <formula>11</formula>
    </cfRule>
    <cfRule type="cellIs" dxfId="17" priority="5" operator="lessThan">
      <formula>5</formula>
    </cfRule>
    <cfRule type="cellIs" dxfId="16" priority="6" operator="greaterThan">
      <formula>11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8BE877-C84A-41AA-8B7F-276F7334EC5D}">
          <x14:formula1>
            <xm:f>#REF!</xm:f>
          </x14:formula1>
          <xm:sqref>K4:K25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28B5FE57D342AB9B36D77AC585EA" ma:contentTypeVersion="14" ma:contentTypeDescription="Een nieuw document maken." ma:contentTypeScope="" ma:versionID="9ac0f21ae948db46472a605619a8eeb3">
  <xsd:schema xmlns:xsd="http://www.w3.org/2001/XMLSchema" xmlns:xs="http://www.w3.org/2001/XMLSchema" xmlns:p="http://schemas.microsoft.com/office/2006/metadata/properties" xmlns:ns1="http://schemas.microsoft.com/sharepoint/v3" xmlns:ns2="c96ad989-4f39-4d08-b779-3d288d35fdef" xmlns:ns3="12ca9ad4-a511-459c-adaf-a4d04bd672bc" targetNamespace="http://schemas.microsoft.com/office/2006/metadata/properties" ma:root="true" ma:fieldsID="4ef672a5b35f8b14cb9a8ebfb5b840b3" ns1:_="" ns2:_="" ns3:_="">
    <xsd:import namespace="http://schemas.microsoft.com/sharepoint/v3"/>
    <xsd:import namespace="c96ad989-4f39-4d08-b779-3d288d35fdef"/>
    <xsd:import namespace="12ca9ad4-a511-459c-adaf-a4d04bd672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ad989-4f39-4d08-b779-3d288d35f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d1d4fe6-bafe-4019-8c30-09eb31e6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a9ad4-a511-459c-adaf-a4d04bd67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a58b7c-3a2c-48cf-b5cb-237703e6979a}" ma:internalName="TaxCatchAll" ma:showField="CatchAllData" ma:web="12ca9ad4-a511-459c-adaf-a4d04bd672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2ca9ad4-a511-459c-adaf-a4d04bd672bc">
      <UserInfo>
        <DisplayName/>
        <AccountId xsi:nil="true"/>
        <AccountType/>
      </UserInfo>
    </SharedWithUsers>
    <TaxCatchAll xmlns="12ca9ad4-a511-459c-adaf-a4d04bd672bc" xsi:nil="true"/>
    <lcf76f155ced4ddcb4097134ff3c332f xmlns="c96ad989-4f39-4d08-b779-3d288d35fd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9D2D58-5548-479D-BB08-BD3EB0F89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ad989-4f39-4d08-b779-3d288d35fdef"/>
    <ds:schemaRef ds:uri="12ca9ad4-a511-459c-adaf-a4d04bd67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606A01-B7D3-4D06-8C3F-F2092D782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58A95-A4F8-4B4C-BE97-14D6DE1711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2ca9ad4-a511-459c-adaf-a4d04bd672bc"/>
    <ds:schemaRef ds:uri="c96ad989-4f39-4d08-b779-3d288d35fd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Risicodashboard</vt:lpstr>
      <vt:lpstr>DPIA 1</vt:lpstr>
      <vt:lpstr>DPIA 2</vt:lpstr>
    </vt:vector>
  </TitlesOfParts>
  <Manager/>
  <Company>M&amp;I/Partners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DPIA</dc:subject>
  <dc:creator>Tobias van Oerle | M&amp;I/Partners</dc:creator>
  <cp:keywords/>
  <dc:description/>
  <cp:lastModifiedBy>Marit Wensink | M&amp;I/Partners</cp:lastModifiedBy>
  <cp:revision/>
  <dcterms:created xsi:type="dcterms:W3CDTF">2018-12-31T07:10:19Z</dcterms:created>
  <dcterms:modified xsi:type="dcterms:W3CDTF">2023-04-04T08:11:33Z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0x010100D09628B5FE57D342AB9B36D77AC585EA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